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01 - km 13,865 - propustek" sheetId="2" r:id="rId2"/>
    <sheet name="002 - km 13,865 - svršek" sheetId="3" r:id="rId3"/>
    <sheet name="002 - VRN - km 13,865" sheetId="4" r:id="rId4"/>
    <sheet name="001 - km 14,009 - propustek" sheetId="5" r:id="rId5"/>
    <sheet name="002 - km 14,009 - svršek" sheetId="6" r:id="rId6"/>
    <sheet name="002 - VRN - km 14,009" sheetId="7" r:id="rId7"/>
    <sheet name="001 - km 18,667 - most " sheetId="8" r:id="rId8"/>
    <sheet name="002 - km 18,667 - svršek " sheetId="9" r:id="rId9"/>
    <sheet name="002 - VRN- km 18,667" sheetId="10" r:id="rId10"/>
    <sheet name="001 - km 18,696 - propustek " sheetId="11" r:id="rId11"/>
    <sheet name="002 - km 18,696 - svršek" sheetId="12" r:id="rId12"/>
    <sheet name="002 - VRN - km 18,696" sheetId="13" r:id="rId13"/>
    <sheet name="001 - Vlastní materiál - ..." sheetId="14" r:id="rId14"/>
  </sheets>
  <definedNames>
    <definedName name="_xlnm.Print_Area" localSheetId="0">'Rekapitulace zakázky'!$D$4:$AO$76,'Rekapitulace zakázky'!$C$82:$AQ$117</definedName>
    <definedName name="_xlnm.Print_Titles" localSheetId="0">'Rekapitulace zakázky'!$92:$92</definedName>
    <definedName name="_xlnm._FilterDatabase" localSheetId="1" hidden="1">'001 - km 13,865 - propustek'!$C$135:$K$526</definedName>
    <definedName name="_xlnm.Print_Area" localSheetId="1">'001 - km 13,865 - propustek'!$C$4:$J$76,'001 - km 13,865 - propustek'!$C$82:$J$113,'001 - km 13,865 - propustek'!$C$119:$K$526</definedName>
    <definedName name="_xlnm.Print_Titles" localSheetId="1">'001 - km 13,865 - propustek'!$135:$135</definedName>
    <definedName name="_xlnm._FilterDatabase" localSheetId="2" hidden="1">'002 - km 13,865 - svršek'!$C$126:$K$182</definedName>
    <definedName name="_xlnm.Print_Area" localSheetId="2">'002 - km 13,865 - svršek'!$C$4:$J$76,'002 - km 13,865 - svršek'!$C$82:$J$104,'002 - km 13,865 - svršek'!$C$110:$K$182</definedName>
    <definedName name="_xlnm.Print_Titles" localSheetId="2">'002 - km 13,865 - svršek'!$126:$126</definedName>
    <definedName name="_xlnm._FilterDatabase" localSheetId="3" hidden="1">'002 - VRN - km 13,865'!$C$124:$K$152</definedName>
    <definedName name="_xlnm.Print_Area" localSheetId="3">'002 - VRN - km 13,865'!$C$4:$J$76,'002 - VRN - km 13,865'!$C$82:$J$104,'002 - VRN - km 13,865'!$C$110:$K$152</definedName>
    <definedName name="_xlnm.Print_Titles" localSheetId="3">'002 - VRN - km 13,865'!$124:$124</definedName>
    <definedName name="_xlnm._FilterDatabase" localSheetId="4" hidden="1">'001 - km 14,009 - propustek'!$C$134:$K$682</definedName>
    <definedName name="_xlnm.Print_Area" localSheetId="4">'001 - km 14,009 - propustek'!$C$4:$J$76,'001 - km 14,009 - propustek'!$C$82:$J$112,'001 - km 14,009 - propustek'!$C$118:$K$682</definedName>
    <definedName name="_xlnm.Print_Titles" localSheetId="4">'001 - km 14,009 - propustek'!$134:$134</definedName>
    <definedName name="_xlnm._FilterDatabase" localSheetId="5" hidden="1">'002 - km 14,009 - svršek'!$C$126:$K$195</definedName>
    <definedName name="_xlnm.Print_Area" localSheetId="5">'002 - km 14,009 - svršek'!$C$4:$J$76,'002 - km 14,009 - svršek'!$C$82:$J$104,'002 - km 14,009 - svršek'!$C$110:$K$195</definedName>
    <definedName name="_xlnm.Print_Titles" localSheetId="5">'002 - km 14,009 - svršek'!$126:$126</definedName>
    <definedName name="_xlnm._FilterDatabase" localSheetId="6" hidden="1">'002 - VRN - km 14,009'!$C$124:$K$150</definedName>
    <definedName name="_xlnm.Print_Area" localSheetId="6">'002 - VRN - km 14,009'!$C$4:$J$76,'002 - VRN - km 14,009'!$C$82:$J$104,'002 - VRN - km 14,009'!$C$110:$K$150</definedName>
    <definedName name="_xlnm.Print_Titles" localSheetId="6">'002 - VRN - km 14,009'!$124:$124</definedName>
    <definedName name="_xlnm._FilterDatabase" localSheetId="7" hidden="1">'001 - km 18,667 - most '!$C$136:$K$758</definedName>
    <definedName name="_xlnm.Print_Area" localSheetId="7">'001 - km 18,667 - most '!$C$4:$J$76,'001 - km 18,667 - most '!$C$82:$J$114,'001 - km 18,667 - most '!$C$120:$K$758</definedName>
    <definedName name="_xlnm.Print_Titles" localSheetId="7">'001 - km 18,667 - most '!$136:$136</definedName>
    <definedName name="_xlnm._FilterDatabase" localSheetId="8" hidden="1">'002 - km 18,667 - svršek '!$C$126:$K$172</definedName>
    <definedName name="_xlnm.Print_Area" localSheetId="8">'002 - km 18,667 - svršek '!$C$4:$J$76,'002 - km 18,667 - svršek '!$C$82:$J$104,'002 - km 18,667 - svršek '!$C$110:$K$172</definedName>
    <definedName name="_xlnm.Print_Titles" localSheetId="8">'002 - km 18,667 - svršek '!$126:$126</definedName>
    <definedName name="_xlnm._FilterDatabase" localSheetId="9" hidden="1">'002 - VRN- km 18,667'!$C$123:$K$145</definedName>
    <definedName name="_xlnm.Print_Area" localSheetId="9">'002 - VRN- km 18,667'!$C$4:$J$76,'002 - VRN- km 18,667'!$C$82:$J$103,'002 - VRN- km 18,667'!$C$109:$K$145</definedName>
    <definedName name="_xlnm.Print_Titles" localSheetId="9">'002 - VRN- km 18,667'!$123:$123</definedName>
    <definedName name="_xlnm._FilterDatabase" localSheetId="10" hidden="1">'001 - km 18,696 - propustek '!$C$134:$K$455</definedName>
    <definedName name="_xlnm.Print_Area" localSheetId="10">'001 - km 18,696 - propustek '!$C$4:$J$76,'001 - km 18,696 - propustek '!$C$82:$J$112,'001 - km 18,696 - propustek '!$C$118:$K$455</definedName>
    <definedName name="_xlnm.Print_Titles" localSheetId="10">'001 - km 18,696 - propustek '!$134:$134</definedName>
    <definedName name="_xlnm._FilterDatabase" localSheetId="11" hidden="1">'002 - km 18,696 - svršek'!$C$127:$K$365</definedName>
    <definedName name="_xlnm.Print_Area" localSheetId="11">'002 - km 18,696 - svršek'!$C$4:$J$76,'002 - km 18,696 - svršek'!$C$82:$J$105,'002 - km 18,696 - svršek'!$C$111:$K$365</definedName>
    <definedName name="_xlnm.Print_Titles" localSheetId="11">'002 - km 18,696 - svršek'!$127:$127</definedName>
    <definedName name="_xlnm._FilterDatabase" localSheetId="12" hidden="1">'002 - VRN - km 18,696'!$C$123:$K$145</definedName>
    <definedName name="_xlnm.Print_Area" localSheetId="12">'002 - VRN - km 18,696'!$C$4:$J$76,'002 - VRN - km 18,696'!$C$82:$J$103,'002 - VRN - km 18,696'!$C$109:$K$145</definedName>
    <definedName name="_xlnm.Print_Titles" localSheetId="12">'002 - VRN - km 18,696'!$123:$123</definedName>
    <definedName name="_xlnm._FilterDatabase" localSheetId="13" hidden="1">'001 - Vlastní materiál - ...'!$C$123:$K$127</definedName>
    <definedName name="_xlnm.Print_Area" localSheetId="13">'001 - Vlastní materiál - ...'!$C$4:$J$76,'001 - Vlastní materiál - ...'!$C$82:$J$101,'001 - Vlastní materiál - ...'!$C$107:$K$127</definedName>
    <definedName name="_xlnm.Print_Titles" localSheetId="13">'001 - Vlastní materiál - ...'!$123:$123</definedName>
  </definedNames>
  <calcPr/>
</workbook>
</file>

<file path=xl/calcChain.xml><?xml version="1.0" encoding="utf-8"?>
<calcChain xmlns="http://schemas.openxmlformats.org/spreadsheetml/2006/main">
  <c i="14" l="1" r="J41"/>
  <c r="J40"/>
  <c i="1" r="AY116"/>
  <c i="14" r="J39"/>
  <c i="1" r="AX116"/>
  <c i="14" r="BI125"/>
  <c r="BH125"/>
  <c r="BG125"/>
  <c r="BF125"/>
  <c r="T125"/>
  <c r="T124"/>
  <c r="R125"/>
  <c r="R124"/>
  <c r="P125"/>
  <c r="P124"/>
  <c i="1" r="AU116"/>
  <c i="14" r="F118"/>
  <c r="E116"/>
  <c r="F93"/>
  <c r="E91"/>
  <c r="J28"/>
  <c r="E28"/>
  <c r="J121"/>
  <c r="J27"/>
  <c r="J25"/>
  <c r="E25"/>
  <c r="J95"/>
  <c r="J24"/>
  <c r="J22"/>
  <c r="E22"/>
  <c r="F121"/>
  <c r="J21"/>
  <c r="J19"/>
  <c r="E19"/>
  <c r="F95"/>
  <c r="J18"/>
  <c r="J16"/>
  <c r="J93"/>
  <c r="E7"/>
  <c r="E85"/>
  <c i="13" r="J39"/>
  <c r="J38"/>
  <c i="1" r="AY114"/>
  <c i="13" r="J37"/>
  <c i="1" r="AX114"/>
  <c i="13" r="BI138"/>
  <c r="BH138"/>
  <c r="BG138"/>
  <c r="BF138"/>
  <c r="T138"/>
  <c r="T137"/>
  <c r="R138"/>
  <c r="R137"/>
  <c r="P138"/>
  <c r="P137"/>
  <c r="BI134"/>
  <c r="BH134"/>
  <c r="BG134"/>
  <c r="BF134"/>
  <c r="T134"/>
  <c r="T133"/>
  <c r="R134"/>
  <c r="R133"/>
  <c r="P134"/>
  <c r="P133"/>
  <c r="BI130"/>
  <c r="BH130"/>
  <c r="BG130"/>
  <c r="BF130"/>
  <c r="T130"/>
  <c r="R130"/>
  <c r="P130"/>
  <c r="BI127"/>
  <c r="BH127"/>
  <c r="BG127"/>
  <c r="BF127"/>
  <c r="T127"/>
  <c r="R127"/>
  <c r="P127"/>
  <c r="F118"/>
  <c r="E116"/>
  <c r="F91"/>
  <c r="E89"/>
  <c r="J26"/>
  <c r="E26"/>
  <c r="J121"/>
  <c r="J25"/>
  <c r="J23"/>
  <c r="E23"/>
  <c r="J120"/>
  <c r="J22"/>
  <c r="J20"/>
  <c r="E20"/>
  <c r="F121"/>
  <c r="J19"/>
  <c r="J17"/>
  <c r="E17"/>
  <c r="F120"/>
  <c r="J16"/>
  <c r="J14"/>
  <c r="J118"/>
  <c r="E7"/>
  <c r="E112"/>
  <c i="12" r="J41"/>
  <c r="J40"/>
  <c i="1" r="AY113"/>
  <c i="12" r="J39"/>
  <c i="1" r="AX113"/>
  <c i="12"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0"/>
  <c r="BH340"/>
  <c r="BG340"/>
  <c r="BF340"/>
  <c r="T340"/>
  <c r="R340"/>
  <c r="P340"/>
  <c r="BI333"/>
  <c r="BH333"/>
  <c r="BG333"/>
  <c r="BF333"/>
  <c r="T333"/>
  <c r="R333"/>
  <c r="P333"/>
  <c r="BI325"/>
  <c r="BH325"/>
  <c r="BG325"/>
  <c r="BF325"/>
  <c r="T325"/>
  <c r="R325"/>
  <c r="P325"/>
  <c r="BI317"/>
  <c r="BH317"/>
  <c r="BG317"/>
  <c r="BF317"/>
  <c r="T317"/>
  <c r="R317"/>
  <c r="P317"/>
  <c r="BI308"/>
  <c r="BH308"/>
  <c r="BG308"/>
  <c r="BF308"/>
  <c r="T308"/>
  <c r="R308"/>
  <c r="P308"/>
  <c r="BI303"/>
  <c r="BH303"/>
  <c r="BG303"/>
  <c r="BF303"/>
  <c r="T303"/>
  <c r="R303"/>
  <c r="P303"/>
  <c r="BI294"/>
  <c r="BH294"/>
  <c r="BG294"/>
  <c r="BF294"/>
  <c r="T294"/>
  <c r="R294"/>
  <c r="P294"/>
  <c r="BI286"/>
  <c r="BH286"/>
  <c r="BG286"/>
  <c r="BF286"/>
  <c r="T286"/>
  <c r="R286"/>
  <c r="P286"/>
  <c r="BI278"/>
  <c r="BH278"/>
  <c r="BG278"/>
  <c r="BF278"/>
  <c r="T278"/>
  <c r="R278"/>
  <c r="P278"/>
  <c r="BI270"/>
  <c r="BH270"/>
  <c r="BG270"/>
  <c r="BF270"/>
  <c r="T270"/>
  <c r="R270"/>
  <c r="P270"/>
  <c r="BI262"/>
  <c r="BH262"/>
  <c r="BG262"/>
  <c r="BF262"/>
  <c r="T262"/>
  <c r="R262"/>
  <c r="P262"/>
  <c r="BI254"/>
  <c r="BH254"/>
  <c r="BG254"/>
  <c r="BF254"/>
  <c r="T254"/>
  <c r="R254"/>
  <c r="P254"/>
  <c r="BI246"/>
  <c r="BH246"/>
  <c r="BG246"/>
  <c r="BF246"/>
  <c r="T246"/>
  <c r="R246"/>
  <c r="P246"/>
  <c r="BI238"/>
  <c r="BH238"/>
  <c r="BG238"/>
  <c r="BF238"/>
  <c r="T238"/>
  <c r="R238"/>
  <c r="P238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199"/>
  <c r="BH199"/>
  <c r="BG199"/>
  <c r="BF199"/>
  <c r="T199"/>
  <c r="R199"/>
  <c r="P199"/>
  <c r="BI189"/>
  <c r="BH189"/>
  <c r="BG189"/>
  <c r="BF189"/>
  <c r="T189"/>
  <c r="R189"/>
  <c r="P189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F122"/>
  <c r="E120"/>
  <c r="F93"/>
  <c r="E91"/>
  <c r="J28"/>
  <c r="E28"/>
  <c r="J96"/>
  <c r="J27"/>
  <c r="J25"/>
  <c r="E25"/>
  <c r="J95"/>
  <c r="J24"/>
  <c r="J22"/>
  <c r="E22"/>
  <c r="F125"/>
  <c r="J21"/>
  <c r="J19"/>
  <c r="E19"/>
  <c r="F95"/>
  <c r="J18"/>
  <c r="J16"/>
  <c r="J122"/>
  <c r="E7"/>
  <c r="E85"/>
  <c i="11" r="J41"/>
  <c r="J40"/>
  <c i="1" r="AY112"/>
  <c i="11" r="J39"/>
  <c i="1" r="AX112"/>
  <c i="11" r="BI454"/>
  <c r="BH454"/>
  <c r="BG454"/>
  <c r="BF454"/>
  <c r="T454"/>
  <c r="R454"/>
  <c r="P454"/>
  <c r="BI449"/>
  <c r="BH449"/>
  <c r="BG449"/>
  <c r="BF449"/>
  <c r="T449"/>
  <c r="R449"/>
  <c r="P449"/>
  <c r="BI445"/>
  <c r="BH445"/>
  <c r="BG445"/>
  <c r="BF445"/>
  <c r="T445"/>
  <c r="R445"/>
  <c r="P445"/>
  <c r="BI440"/>
  <c r="BH440"/>
  <c r="BG440"/>
  <c r="BF440"/>
  <c r="T440"/>
  <c r="R440"/>
  <c r="P440"/>
  <c r="BI432"/>
  <c r="BH432"/>
  <c r="BG432"/>
  <c r="BF432"/>
  <c r="T432"/>
  <c r="R432"/>
  <c r="P432"/>
  <c r="BI427"/>
  <c r="BH427"/>
  <c r="BG427"/>
  <c r="BF427"/>
  <c r="T427"/>
  <c r="T426"/>
  <c r="R427"/>
  <c r="R426"/>
  <c r="P427"/>
  <c r="P426"/>
  <c r="BI424"/>
  <c r="BH424"/>
  <c r="BG424"/>
  <c r="BF424"/>
  <c r="T424"/>
  <c r="R424"/>
  <c r="P424"/>
  <c r="BI420"/>
  <c r="BH420"/>
  <c r="BG420"/>
  <c r="BF420"/>
  <c r="T420"/>
  <c r="R420"/>
  <c r="P420"/>
  <c r="BI416"/>
  <c r="BH416"/>
  <c r="BG416"/>
  <c r="BF416"/>
  <c r="T416"/>
  <c r="R416"/>
  <c r="P416"/>
  <c r="BI414"/>
  <c r="BH414"/>
  <c r="BG414"/>
  <c r="BF414"/>
  <c r="T414"/>
  <c r="R414"/>
  <c r="P414"/>
  <c r="BI409"/>
  <c r="BH409"/>
  <c r="BG409"/>
  <c r="BF409"/>
  <c r="T409"/>
  <c r="R409"/>
  <c r="P409"/>
  <c r="BI405"/>
  <c r="BH405"/>
  <c r="BG405"/>
  <c r="BF405"/>
  <c r="T405"/>
  <c r="R405"/>
  <c r="P405"/>
  <c r="BI396"/>
  <c r="BH396"/>
  <c r="BG396"/>
  <c r="BF396"/>
  <c r="T396"/>
  <c r="R396"/>
  <c r="P396"/>
  <c r="BI389"/>
  <c r="BH389"/>
  <c r="BG389"/>
  <c r="BF389"/>
  <c r="T389"/>
  <c r="R389"/>
  <c r="P389"/>
  <c r="BI384"/>
  <c r="BH384"/>
  <c r="BG384"/>
  <c r="BF384"/>
  <c r="T384"/>
  <c r="R384"/>
  <c r="P384"/>
  <c r="BI377"/>
  <c r="BH377"/>
  <c r="BG377"/>
  <c r="BF377"/>
  <c r="T377"/>
  <c r="R377"/>
  <c r="P377"/>
  <c r="BI372"/>
  <c r="BH372"/>
  <c r="BG372"/>
  <c r="BF372"/>
  <c r="T372"/>
  <c r="R372"/>
  <c r="P372"/>
  <c r="BI365"/>
  <c r="BH365"/>
  <c r="BG365"/>
  <c r="BF365"/>
  <c r="T365"/>
  <c r="R365"/>
  <c r="P365"/>
  <c r="BI358"/>
  <c r="BH358"/>
  <c r="BG358"/>
  <c r="BF358"/>
  <c r="T358"/>
  <c r="R358"/>
  <c r="P358"/>
  <c r="BI353"/>
  <c r="BH353"/>
  <c r="BG353"/>
  <c r="BF353"/>
  <c r="T353"/>
  <c r="R353"/>
  <c r="P353"/>
  <c r="BI347"/>
  <c r="BH347"/>
  <c r="BG347"/>
  <c r="BF347"/>
  <c r="T347"/>
  <c r="R347"/>
  <c r="P347"/>
  <c r="BI341"/>
  <c r="BH341"/>
  <c r="BG341"/>
  <c r="BF341"/>
  <c r="T341"/>
  <c r="R341"/>
  <c r="P341"/>
  <c r="BI337"/>
  <c r="BH337"/>
  <c r="BG337"/>
  <c r="BF337"/>
  <c r="T337"/>
  <c r="R337"/>
  <c r="P337"/>
  <c r="BI328"/>
  <c r="BH328"/>
  <c r="BG328"/>
  <c r="BF328"/>
  <c r="T328"/>
  <c r="R328"/>
  <c r="P328"/>
  <c r="BI321"/>
  <c r="BH321"/>
  <c r="BG321"/>
  <c r="BF321"/>
  <c r="T321"/>
  <c r="R321"/>
  <c r="P321"/>
  <c r="BI316"/>
  <c r="BH316"/>
  <c r="BG316"/>
  <c r="BF316"/>
  <c r="T316"/>
  <c r="R316"/>
  <c r="P316"/>
  <c r="BI311"/>
  <c r="BH311"/>
  <c r="BG311"/>
  <c r="BF311"/>
  <c r="T311"/>
  <c r="R311"/>
  <c r="P311"/>
  <c r="BI303"/>
  <c r="BH303"/>
  <c r="BG303"/>
  <c r="BF303"/>
  <c r="T303"/>
  <c r="T302"/>
  <c r="R303"/>
  <c r="R302"/>
  <c r="P303"/>
  <c r="P302"/>
  <c r="BI300"/>
  <c r="BH300"/>
  <c r="BG300"/>
  <c r="BF300"/>
  <c r="T300"/>
  <c r="R300"/>
  <c r="P300"/>
  <c r="BI293"/>
  <c r="BH293"/>
  <c r="BG293"/>
  <c r="BF293"/>
  <c r="T293"/>
  <c r="R293"/>
  <c r="P293"/>
  <c r="BI291"/>
  <c r="BH291"/>
  <c r="BG291"/>
  <c r="BF291"/>
  <c r="T291"/>
  <c r="R291"/>
  <c r="P291"/>
  <c r="BI285"/>
  <c r="BH285"/>
  <c r="BG285"/>
  <c r="BF285"/>
  <c r="T285"/>
  <c r="R285"/>
  <c r="P285"/>
  <c r="BI283"/>
  <c r="BH283"/>
  <c r="BG283"/>
  <c r="BF283"/>
  <c r="T283"/>
  <c r="R283"/>
  <c r="P283"/>
  <c r="BI278"/>
  <c r="BH278"/>
  <c r="BG278"/>
  <c r="BF278"/>
  <c r="T278"/>
  <c r="R278"/>
  <c r="P278"/>
  <c r="BI273"/>
  <c r="BH273"/>
  <c r="BG273"/>
  <c r="BF273"/>
  <c r="T273"/>
  <c r="R273"/>
  <c r="P273"/>
  <c r="BI268"/>
  <c r="BH268"/>
  <c r="BG268"/>
  <c r="BF268"/>
  <c r="T268"/>
  <c r="R268"/>
  <c r="P268"/>
  <c r="BI266"/>
  <c r="BH266"/>
  <c r="BG266"/>
  <c r="BF266"/>
  <c r="T266"/>
  <c r="R266"/>
  <c r="P266"/>
  <c r="BI259"/>
  <c r="BH259"/>
  <c r="BG259"/>
  <c r="BF259"/>
  <c r="T259"/>
  <c r="R259"/>
  <c r="P259"/>
  <c r="BI257"/>
  <c r="BH257"/>
  <c r="BG257"/>
  <c r="BF257"/>
  <c r="T257"/>
  <c r="R257"/>
  <c r="P257"/>
  <c r="BI250"/>
  <c r="BH250"/>
  <c r="BG250"/>
  <c r="BF250"/>
  <c r="T250"/>
  <c r="R250"/>
  <c r="P250"/>
  <c r="BI244"/>
  <c r="BH244"/>
  <c r="BG244"/>
  <c r="BF244"/>
  <c r="T244"/>
  <c r="R244"/>
  <c r="P244"/>
  <c r="BI240"/>
  <c r="BH240"/>
  <c r="BG240"/>
  <c r="BF240"/>
  <c r="T240"/>
  <c r="R240"/>
  <c r="P240"/>
  <c r="BI233"/>
  <c r="BH233"/>
  <c r="BG233"/>
  <c r="BF233"/>
  <c r="T233"/>
  <c r="R233"/>
  <c r="P233"/>
  <c r="BI228"/>
  <c r="BH228"/>
  <c r="BG228"/>
  <c r="BF228"/>
  <c r="T228"/>
  <c r="R228"/>
  <c r="P228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8"/>
  <c r="BH208"/>
  <c r="BG208"/>
  <c r="BF208"/>
  <c r="T208"/>
  <c r="R208"/>
  <c r="P208"/>
  <c r="BI206"/>
  <c r="BH206"/>
  <c r="BG206"/>
  <c r="BF206"/>
  <c r="T206"/>
  <c r="R206"/>
  <c r="P206"/>
  <c r="BI196"/>
  <c r="BH196"/>
  <c r="BG196"/>
  <c r="BF196"/>
  <c r="T196"/>
  <c r="R196"/>
  <c r="P196"/>
  <c r="BI194"/>
  <c r="BH194"/>
  <c r="BG194"/>
  <c r="BF194"/>
  <c r="T194"/>
  <c r="R194"/>
  <c r="P194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67"/>
  <c r="BH167"/>
  <c r="BG167"/>
  <c r="BF167"/>
  <c r="T167"/>
  <c r="R167"/>
  <c r="P167"/>
  <c r="BI160"/>
  <c r="BH160"/>
  <c r="BG160"/>
  <c r="BF160"/>
  <c r="T160"/>
  <c r="R160"/>
  <c r="P160"/>
  <c r="BI152"/>
  <c r="BH152"/>
  <c r="BG152"/>
  <c r="BF152"/>
  <c r="T152"/>
  <c r="R152"/>
  <c r="P152"/>
  <c r="BI145"/>
  <c r="BH145"/>
  <c r="BG145"/>
  <c r="BF145"/>
  <c r="T145"/>
  <c r="R145"/>
  <c r="P145"/>
  <c r="BI138"/>
  <c r="BH138"/>
  <c r="BG138"/>
  <c r="BF138"/>
  <c r="T138"/>
  <c r="R138"/>
  <c r="P138"/>
  <c r="F129"/>
  <c r="E127"/>
  <c r="F93"/>
  <c r="E91"/>
  <c r="J28"/>
  <c r="E28"/>
  <c r="J132"/>
  <c r="J27"/>
  <c r="J25"/>
  <c r="E25"/>
  <c r="J131"/>
  <c r="J24"/>
  <c r="J22"/>
  <c r="E22"/>
  <c r="F132"/>
  <c r="J21"/>
  <c r="J19"/>
  <c r="E19"/>
  <c r="F95"/>
  <c r="J18"/>
  <c r="J16"/>
  <c r="J129"/>
  <c r="E7"/>
  <c r="E121"/>
  <c i="10" r="J39"/>
  <c r="J38"/>
  <c i="1" r="AY109"/>
  <c i="10" r="J37"/>
  <c i="1" r="AX109"/>
  <c i="10" r="BI138"/>
  <c r="BH138"/>
  <c r="BG138"/>
  <c r="BF138"/>
  <c r="T138"/>
  <c r="T137"/>
  <c r="R138"/>
  <c r="R137"/>
  <c r="P138"/>
  <c r="P137"/>
  <c r="BI134"/>
  <c r="BH134"/>
  <c r="BG134"/>
  <c r="BF134"/>
  <c r="T134"/>
  <c r="T133"/>
  <c r="R134"/>
  <c r="R133"/>
  <c r="P134"/>
  <c r="P133"/>
  <c r="BI130"/>
  <c r="BH130"/>
  <c r="BG130"/>
  <c r="BF130"/>
  <c r="T130"/>
  <c r="R130"/>
  <c r="P130"/>
  <c r="BI127"/>
  <c r="BH127"/>
  <c r="BG127"/>
  <c r="BF127"/>
  <c r="T127"/>
  <c r="R127"/>
  <c r="P127"/>
  <c r="F118"/>
  <c r="E116"/>
  <c r="F91"/>
  <c r="E89"/>
  <c r="J26"/>
  <c r="E26"/>
  <c r="J94"/>
  <c r="J25"/>
  <c r="J23"/>
  <c r="E23"/>
  <c r="J120"/>
  <c r="J22"/>
  <c r="J20"/>
  <c r="E20"/>
  <c r="F121"/>
  <c r="J19"/>
  <c r="J17"/>
  <c r="E17"/>
  <c r="F93"/>
  <c r="J16"/>
  <c r="J14"/>
  <c r="J91"/>
  <c r="E7"/>
  <c r="E85"/>
  <c i="9" r="J41"/>
  <c r="J40"/>
  <c i="1" r="AY108"/>
  <c i="9" r="J39"/>
  <c i="1" r="AX108"/>
  <c i="9"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F121"/>
  <c r="E119"/>
  <c r="F93"/>
  <c r="E91"/>
  <c r="J28"/>
  <c r="E28"/>
  <c r="J124"/>
  <c r="J27"/>
  <c r="J25"/>
  <c r="E25"/>
  <c r="J123"/>
  <c r="J24"/>
  <c r="J22"/>
  <c r="E22"/>
  <c r="F96"/>
  <c r="J21"/>
  <c r="J19"/>
  <c r="E19"/>
  <c r="F123"/>
  <c r="J18"/>
  <c r="J16"/>
  <c r="J121"/>
  <c r="E7"/>
  <c r="E113"/>
  <c i="8" r="J41"/>
  <c r="J40"/>
  <c i="1" r="AY107"/>
  <c i="8" r="J39"/>
  <c i="1" r="AX107"/>
  <c i="8" r="BI757"/>
  <c r="BH757"/>
  <c r="BG757"/>
  <c r="BF757"/>
  <c r="T757"/>
  <c r="R757"/>
  <c r="P757"/>
  <c r="BI752"/>
  <c r="BH752"/>
  <c r="BG752"/>
  <c r="BF752"/>
  <c r="T752"/>
  <c r="R752"/>
  <c r="P752"/>
  <c r="BI747"/>
  <c r="BH747"/>
  <c r="BG747"/>
  <c r="BF747"/>
  <c r="T747"/>
  <c r="R747"/>
  <c r="P747"/>
  <c r="BI742"/>
  <c r="BH742"/>
  <c r="BG742"/>
  <c r="BF742"/>
  <c r="T742"/>
  <c r="R742"/>
  <c r="P742"/>
  <c r="BI738"/>
  <c r="BH738"/>
  <c r="BG738"/>
  <c r="BF738"/>
  <c r="T738"/>
  <c r="R738"/>
  <c r="P738"/>
  <c r="BI733"/>
  <c r="BH733"/>
  <c r="BG733"/>
  <c r="BF733"/>
  <c r="T733"/>
  <c r="R733"/>
  <c r="P733"/>
  <c r="BI728"/>
  <c r="BH728"/>
  <c r="BG728"/>
  <c r="BF728"/>
  <c r="T728"/>
  <c r="R728"/>
  <c r="P728"/>
  <c r="BI723"/>
  <c r="BH723"/>
  <c r="BG723"/>
  <c r="BF723"/>
  <c r="T723"/>
  <c r="T722"/>
  <c r="R723"/>
  <c r="R722"/>
  <c r="P723"/>
  <c r="P722"/>
  <c r="BI719"/>
  <c r="BH719"/>
  <c r="BG719"/>
  <c r="BF719"/>
  <c r="T719"/>
  <c r="R719"/>
  <c r="P719"/>
  <c r="BI714"/>
  <c r="BH714"/>
  <c r="BG714"/>
  <c r="BF714"/>
  <c r="T714"/>
  <c r="R714"/>
  <c r="P714"/>
  <c r="BI710"/>
  <c r="BH710"/>
  <c r="BG710"/>
  <c r="BF710"/>
  <c r="T710"/>
  <c r="R710"/>
  <c r="P710"/>
  <c r="BI704"/>
  <c r="BH704"/>
  <c r="BG704"/>
  <c r="BF704"/>
  <c r="T704"/>
  <c r="R704"/>
  <c r="P704"/>
  <c r="BI702"/>
  <c r="BH702"/>
  <c r="BG702"/>
  <c r="BF702"/>
  <c r="T702"/>
  <c r="R702"/>
  <c r="P702"/>
  <c r="BI699"/>
  <c r="BH699"/>
  <c r="BG699"/>
  <c r="BF699"/>
  <c r="T699"/>
  <c r="R699"/>
  <c r="P699"/>
  <c r="BI693"/>
  <c r="BH693"/>
  <c r="BG693"/>
  <c r="BF693"/>
  <c r="T693"/>
  <c r="R693"/>
  <c r="P693"/>
  <c r="BI682"/>
  <c r="BH682"/>
  <c r="BG682"/>
  <c r="BF682"/>
  <c r="T682"/>
  <c r="R682"/>
  <c r="P682"/>
  <c r="BI671"/>
  <c r="BH671"/>
  <c r="BG671"/>
  <c r="BF671"/>
  <c r="T671"/>
  <c r="R671"/>
  <c r="P671"/>
  <c r="BI666"/>
  <c r="BH666"/>
  <c r="BG666"/>
  <c r="BF666"/>
  <c r="T666"/>
  <c r="R666"/>
  <c r="P666"/>
  <c r="BI655"/>
  <c r="BH655"/>
  <c r="BG655"/>
  <c r="BF655"/>
  <c r="T655"/>
  <c r="R655"/>
  <c r="P655"/>
  <c r="BI651"/>
  <c r="BH651"/>
  <c r="BG651"/>
  <c r="BF651"/>
  <c r="T651"/>
  <c r="R651"/>
  <c r="P651"/>
  <c r="BI645"/>
  <c r="BH645"/>
  <c r="BG645"/>
  <c r="BF645"/>
  <c r="T645"/>
  <c r="R645"/>
  <c r="P645"/>
  <c r="BI634"/>
  <c r="BH634"/>
  <c r="BG634"/>
  <c r="BF634"/>
  <c r="T634"/>
  <c r="R634"/>
  <c r="P634"/>
  <c r="BI629"/>
  <c r="BH629"/>
  <c r="BG629"/>
  <c r="BF629"/>
  <c r="T629"/>
  <c r="R629"/>
  <c r="P629"/>
  <c r="BI627"/>
  <c r="BH627"/>
  <c r="BG627"/>
  <c r="BF627"/>
  <c r="T627"/>
  <c r="R627"/>
  <c r="P627"/>
  <c r="BI619"/>
  <c r="BH619"/>
  <c r="BG619"/>
  <c r="BF619"/>
  <c r="T619"/>
  <c r="R619"/>
  <c r="P619"/>
  <c r="BI608"/>
  <c r="BH608"/>
  <c r="BG608"/>
  <c r="BF608"/>
  <c r="T608"/>
  <c r="R608"/>
  <c r="P608"/>
  <c r="BI601"/>
  <c r="BH601"/>
  <c r="BG601"/>
  <c r="BF601"/>
  <c r="T601"/>
  <c r="R601"/>
  <c r="P601"/>
  <c r="BI595"/>
  <c r="BH595"/>
  <c r="BG595"/>
  <c r="BF595"/>
  <c r="T595"/>
  <c r="R595"/>
  <c r="P595"/>
  <c r="BI591"/>
  <c r="BH591"/>
  <c r="BG591"/>
  <c r="BF591"/>
  <c r="T591"/>
  <c r="R591"/>
  <c r="P591"/>
  <c r="BI587"/>
  <c r="BH587"/>
  <c r="BG587"/>
  <c r="BF587"/>
  <c r="T587"/>
  <c r="R587"/>
  <c r="P587"/>
  <c r="BI582"/>
  <c r="BH582"/>
  <c r="BG582"/>
  <c r="BF582"/>
  <c r="T582"/>
  <c r="R582"/>
  <c r="P582"/>
  <c r="BI576"/>
  <c r="BH576"/>
  <c r="BG576"/>
  <c r="BF576"/>
  <c r="T576"/>
  <c r="R576"/>
  <c r="P576"/>
  <c r="BI574"/>
  <c r="BH574"/>
  <c r="BG574"/>
  <c r="BF574"/>
  <c r="T574"/>
  <c r="R574"/>
  <c r="P574"/>
  <c r="BI569"/>
  <c r="BH569"/>
  <c r="BG569"/>
  <c r="BF569"/>
  <c r="T569"/>
  <c r="R569"/>
  <c r="P569"/>
  <c r="BI565"/>
  <c r="BH565"/>
  <c r="BG565"/>
  <c r="BF565"/>
  <c r="T565"/>
  <c r="R565"/>
  <c r="P565"/>
  <c r="BI559"/>
  <c r="BH559"/>
  <c r="BG559"/>
  <c r="BF559"/>
  <c r="T559"/>
  <c r="R559"/>
  <c r="P559"/>
  <c r="BI553"/>
  <c r="BH553"/>
  <c r="BG553"/>
  <c r="BF553"/>
  <c r="T553"/>
  <c r="R553"/>
  <c r="P553"/>
  <c r="BI548"/>
  <c r="BH548"/>
  <c r="BG548"/>
  <c r="BF548"/>
  <c r="T548"/>
  <c r="R548"/>
  <c r="P548"/>
  <c r="BI541"/>
  <c r="BH541"/>
  <c r="BG541"/>
  <c r="BF541"/>
  <c r="T541"/>
  <c r="R541"/>
  <c r="P541"/>
  <c r="BI534"/>
  <c r="BH534"/>
  <c r="BG534"/>
  <c r="BF534"/>
  <c r="T534"/>
  <c r="R534"/>
  <c r="P534"/>
  <c r="BI527"/>
  <c r="BH527"/>
  <c r="BG527"/>
  <c r="BF527"/>
  <c r="T527"/>
  <c r="R527"/>
  <c r="P527"/>
  <c r="BI520"/>
  <c r="BH520"/>
  <c r="BG520"/>
  <c r="BF520"/>
  <c r="T520"/>
  <c r="R520"/>
  <c r="P520"/>
  <c r="BI516"/>
  <c r="BH516"/>
  <c r="BG516"/>
  <c r="BF516"/>
  <c r="T516"/>
  <c r="R516"/>
  <c r="P516"/>
  <c r="BI512"/>
  <c r="BH512"/>
  <c r="BG512"/>
  <c r="BF512"/>
  <c r="T512"/>
  <c r="R512"/>
  <c r="P512"/>
  <c r="BI507"/>
  <c r="BH507"/>
  <c r="BG507"/>
  <c r="BF507"/>
  <c r="T507"/>
  <c r="R507"/>
  <c r="P507"/>
  <c r="BI502"/>
  <c r="BH502"/>
  <c r="BG502"/>
  <c r="BF502"/>
  <c r="T502"/>
  <c r="R502"/>
  <c r="P502"/>
  <c r="BI485"/>
  <c r="BH485"/>
  <c r="BG485"/>
  <c r="BF485"/>
  <c r="T485"/>
  <c r="R485"/>
  <c r="P485"/>
  <c r="BI479"/>
  <c r="BH479"/>
  <c r="BG479"/>
  <c r="BF479"/>
  <c r="T479"/>
  <c r="R479"/>
  <c r="P479"/>
  <c r="BI469"/>
  <c r="BH469"/>
  <c r="BG469"/>
  <c r="BF469"/>
  <c r="T469"/>
  <c r="R469"/>
  <c r="P469"/>
  <c r="BI460"/>
  <c r="BH460"/>
  <c r="BG460"/>
  <c r="BF460"/>
  <c r="T460"/>
  <c r="R460"/>
  <c r="P460"/>
  <c r="BI451"/>
  <c r="BH451"/>
  <c r="BG451"/>
  <c r="BF451"/>
  <c r="T451"/>
  <c r="R451"/>
  <c r="P451"/>
  <c r="BI442"/>
  <c r="BH442"/>
  <c r="BG442"/>
  <c r="BF442"/>
  <c r="T442"/>
  <c r="R442"/>
  <c r="P442"/>
  <c r="BI437"/>
  <c r="BH437"/>
  <c r="BG437"/>
  <c r="BF437"/>
  <c r="T437"/>
  <c r="R437"/>
  <c r="P437"/>
  <c r="BI433"/>
  <c r="BH433"/>
  <c r="BG433"/>
  <c r="BF433"/>
  <c r="T433"/>
  <c r="R433"/>
  <c r="P433"/>
  <c r="BI425"/>
  <c r="BH425"/>
  <c r="BG425"/>
  <c r="BF425"/>
  <c r="T425"/>
  <c r="R425"/>
  <c r="P425"/>
  <c r="BI417"/>
  <c r="BH417"/>
  <c r="BG417"/>
  <c r="BF417"/>
  <c r="T417"/>
  <c r="R417"/>
  <c r="P417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397"/>
  <c r="BH397"/>
  <c r="BG397"/>
  <c r="BF397"/>
  <c r="T397"/>
  <c r="R397"/>
  <c r="P397"/>
  <c r="BI390"/>
  <c r="BH390"/>
  <c r="BG390"/>
  <c r="BF390"/>
  <c r="T390"/>
  <c r="R390"/>
  <c r="P390"/>
  <c r="BI379"/>
  <c r="BH379"/>
  <c r="BG379"/>
  <c r="BF379"/>
  <c r="T379"/>
  <c r="R379"/>
  <c r="P379"/>
  <c r="BI373"/>
  <c r="BH373"/>
  <c r="BG373"/>
  <c r="BF373"/>
  <c r="T373"/>
  <c r="R373"/>
  <c r="P373"/>
  <c r="BI367"/>
  <c r="BH367"/>
  <c r="BG367"/>
  <c r="BF367"/>
  <c r="T367"/>
  <c r="R367"/>
  <c r="P367"/>
  <c r="BI361"/>
  <c r="BH361"/>
  <c r="BG361"/>
  <c r="BF361"/>
  <c r="T361"/>
  <c r="R361"/>
  <c r="P361"/>
  <c r="BI355"/>
  <c r="BH355"/>
  <c r="BG355"/>
  <c r="BF355"/>
  <c r="T355"/>
  <c r="R355"/>
  <c r="P355"/>
  <c r="BI342"/>
  <c r="BH342"/>
  <c r="BG342"/>
  <c r="BF342"/>
  <c r="T342"/>
  <c r="R342"/>
  <c r="P342"/>
  <c r="BI337"/>
  <c r="BH337"/>
  <c r="BG337"/>
  <c r="BF337"/>
  <c r="T337"/>
  <c r="R337"/>
  <c r="P337"/>
  <c r="BI332"/>
  <c r="BH332"/>
  <c r="BG332"/>
  <c r="BF332"/>
  <c r="T332"/>
  <c r="R332"/>
  <c r="P332"/>
  <c r="BI324"/>
  <c r="BH324"/>
  <c r="BG324"/>
  <c r="BF324"/>
  <c r="T324"/>
  <c r="R324"/>
  <c r="P324"/>
  <c r="BI319"/>
  <c r="BH319"/>
  <c r="BG319"/>
  <c r="BF319"/>
  <c r="T319"/>
  <c r="R319"/>
  <c r="P319"/>
  <c r="BI314"/>
  <c r="BH314"/>
  <c r="BG314"/>
  <c r="BF314"/>
  <c r="T314"/>
  <c r="R314"/>
  <c r="P314"/>
  <c r="BI312"/>
  <c r="BH312"/>
  <c r="BG312"/>
  <c r="BF312"/>
  <c r="T312"/>
  <c r="R312"/>
  <c r="P312"/>
  <c r="BI301"/>
  <c r="BH301"/>
  <c r="BG301"/>
  <c r="BF301"/>
  <c r="T301"/>
  <c r="R301"/>
  <c r="P301"/>
  <c r="BI299"/>
  <c r="BH299"/>
  <c r="BG299"/>
  <c r="BF299"/>
  <c r="T299"/>
  <c r="R299"/>
  <c r="P299"/>
  <c r="BI292"/>
  <c r="BH292"/>
  <c r="BG292"/>
  <c r="BF292"/>
  <c r="T292"/>
  <c r="R292"/>
  <c r="P292"/>
  <c r="BI287"/>
  <c r="BH287"/>
  <c r="BG287"/>
  <c r="BF287"/>
  <c r="T287"/>
  <c r="R287"/>
  <c r="P287"/>
  <c r="BI285"/>
  <c r="BH285"/>
  <c r="BG285"/>
  <c r="BF285"/>
  <c r="T285"/>
  <c r="R285"/>
  <c r="P285"/>
  <c r="BI276"/>
  <c r="BH276"/>
  <c r="BG276"/>
  <c r="BF276"/>
  <c r="T276"/>
  <c r="R276"/>
  <c r="P276"/>
  <c r="BI274"/>
  <c r="BH274"/>
  <c r="BG274"/>
  <c r="BF274"/>
  <c r="T274"/>
  <c r="R274"/>
  <c r="P274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49"/>
  <c r="BH249"/>
  <c r="BG249"/>
  <c r="BF249"/>
  <c r="T249"/>
  <c r="R249"/>
  <c r="P249"/>
  <c r="BI247"/>
  <c r="BH247"/>
  <c r="BG247"/>
  <c r="BF247"/>
  <c r="T247"/>
  <c r="R247"/>
  <c r="P247"/>
  <c r="BI242"/>
  <c r="BH242"/>
  <c r="BG242"/>
  <c r="BF242"/>
  <c r="T242"/>
  <c r="R242"/>
  <c r="P242"/>
  <c r="BI240"/>
  <c r="BH240"/>
  <c r="BG240"/>
  <c r="BF240"/>
  <c r="T240"/>
  <c r="R240"/>
  <c r="P240"/>
  <c r="BI234"/>
  <c r="BH234"/>
  <c r="BG234"/>
  <c r="BF234"/>
  <c r="T234"/>
  <c r="R234"/>
  <c r="P234"/>
  <c r="BI230"/>
  <c r="BH230"/>
  <c r="BG230"/>
  <c r="BF230"/>
  <c r="T230"/>
  <c r="R230"/>
  <c r="P230"/>
  <c r="BI224"/>
  <c r="BH224"/>
  <c r="BG224"/>
  <c r="BF224"/>
  <c r="T224"/>
  <c r="R224"/>
  <c r="P224"/>
  <c r="BI220"/>
  <c r="BH220"/>
  <c r="BG220"/>
  <c r="BF220"/>
  <c r="T220"/>
  <c r="R220"/>
  <c r="P220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57"/>
  <c r="BH157"/>
  <c r="BG157"/>
  <c r="BF157"/>
  <c r="T157"/>
  <c r="R157"/>
  <c r="P157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R140"/>
  <c r="P140"/>
  <c r="F131"/>
  <c r="E129"/>
  <c r="F93"/>
  <c r="E91"/>
  <c r="J28"/>
  <c r="E28"/>
  <c r="J134"/>
  <c r="J27"/>
  <c r="J25"/>
  <c r="E25"/>
  <c r="J95"/>
  <c r="J24"/>
  <c r="J22"/>
  <c r="E22"/>
  <c r="F134"/>
  <c r="J21"/>
  <c r="J19"/>
  <c r="E19"/>
  <c r="F95"/>
  <c r="J18"/>
  <c r="J16"/>
  <c r="J131"/>
  <c r="E7"/>
  <c r="E123"/>
  <c i="7" r="J39"/>
  <c r="J38"/>
  <c i="1" r="AY104"/>
  <c i="7" r="J37"/>
  <c i="1" r="AX104"/>
  <c i="7" r="BI148"/>
  <c r="BH148"/>
  <c r="BG148"/>
  <c r="BF148"/>
  <c r="T148"/>
  <c r="T147"/>
  <c r="R148"/>
  <c r="R147"/>
  <c r="P148"/>
  <c r="P147"/>
  <c r="BI139"/>
  <c r="BH139"/>
  <c r="BG139"/>
  <c r="BF139"/>
  <c r="T139"/>
  <c r="T138"/>
  <c r="R139"/>
  <c r="R138"/>
  <c r="P139"/>
  <c r="P138"/>
  <c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121"/>
  <c r="J22"/>
  <c r="J20"/>
  <c r="E20"/>
  <c r="F122"/>
  <c r="J19"/>
  <c r="J17"/>
  <c r="E17"/>
  <c r="F121"/>
  <c r="J16"/>
  <c r="J14"/>
  <c r="J119"/>
  <c r="E7"/>
  <c r="E113"/>
  <c i="6" r="J41"/>
  <c r="J40"/>
  <c i="1" r="AY103"/>
  <c i="6" r="J39"/>
  <c i="1" r="AX103"/>
  <c i="6" r="BI192"/>
  <c r="BH192"/>
  <c r="BG192"/>
  <c r="BF192"/>
  <c r="T192"/>
  <c r="R192"/>
  <c r="P192"/>
  <c r="BI188"/>
  <c r="BH188"/>
  <c r="BG188"/>
  <c r="BF188"/>
  <c r="T188"/>
  <c r="R188"/>
  <c r="P188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0"/>
  <c r="BH140"/>
  <c r="BG140"/>
  <c r="BF140"/>
  <c r="T140"/>
  <c r="R140"/>
  <c r="P140"/>
  <c r="BI137"/>
  <c r="BH137"/>
  <c r="BG137"/>
  <c r="BF137"/>
  <c r="T137"/>
  <c r="R137"/>
  <c r="P137"/>
  <c r="BI130"/>
  <c r="BH130"/>
  <c r="BG130"/>
  <c r="BF130"/>
  <c r="T130"/>
  <c r="R130"/>
  <c r="P130"/>
  <c r="F121"/>
  <c r="E119"/>
  <c r="F93"/>
  <c r="E91"/>
  <c r="J28"/>
  <c r="E28"/>
  <c r="J96"/>
  <c r="J27"/>
  <c r="J25"/>
  <c r="E25"/>
  <c r="J123"/>
  <c r="J24"/>
  <c r="J22"/>
  <c r="E22"/>
  <c r="F124"/>
  <c r="J21"/>
  <c r="J19"/>
  <c r="E19"/>
  <c r="F95"/>
  <c r="J18"/>
  <c r="J16"/>
  <c r="J121"/>
  <c r="E7"/>
  <c r="E85"/>
  <c i="5" r="J41"/>
  <c r="J40"/>
  <c i="1" r="AY102"/>
  <c i="5" r="J39"/>
  <c i="1" r="AX102"/>
  <c i="5" r="BI680"/>
  <c r="BH680"/>
  <c r="BG680"/>
  <c r="BF680"/>
  <c r="T680"/>
  <c r="R680"/>
  <c r="P680"/>
  <c r="BI678"/>
  <c r="BH678"/>
  <c r="BG678"/>
  <c r="BF678"/>
  <c r="T678"/>
  <c r="R678"/>
  <c r="P678"/>
  <c r="BI674"/>
  <c r="BH674"/>
  <c r="BG674"/>
  <c r="BF674"/>
  <c r="T674"/>
  <c r="R674"/>
  <c r="P674"/>
  <c r="BI670"/>
  <c r="BH670"/>
  <c r="BG670"/>
  <c r="BF670"/>
  <c r="T670"/>
  <c r="R670"/>
  <c r="P670"/>
  <c r="BI666"/>
  <c r="BH666"/>
  <c r="BG666"/>
  <c r="BF666"/>
  <c r="T666"/>
  <c r="R666"/>
  <c r="P666"/>
  <c r="BI645"/>
  <c r="BH645"/>
  <c r="BG645"/>
  <c r="BF645"/>
  <c r="T645"/>
  <c r="R645"/>
  <c r="P645"/>
  <c r="BI641"/>
  <c r="BH641"/>
  <c r="BG641"/>
  <c r="BF641"/>
  <c r="T641"/>
  <c r="R641"/>
  <c r="P641"/>
  <c r="BI639"/>
  <c r="BH639"/>
  <c r="BG639"/>
  <c r="BF639"/>
  <c r="T639"/>
  <c r="R639"/>
  <c r="P639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29"/>
  <c r="BH629"/>
  <c r="BG629"/>
  <c r="BF629"/>
  <c r="T629"/>
  <c r="R629"/>
  <c r="P629"/>
  <c r="BI625"/>
  <c r="BH625"/>
  <c r="BG625"/>
  <c r="BF625"/>
  <c r="T625"/>
  <c r="R625"/>
  <c r="P625"/>
  <c r="BI621"/>
  <c r="BH621"/>
  <c r="BG621"/>
  <c r="BF621"/>
  <c r="T621"/>
  <c r="R621"/>
  <c r="P621"/>
  <c r="BI615"/>
  <c r="BH615"/>
  <c r="BG615"/>
  <c r="BF615"/>
  <c r="T615"/>
  <c r="R615"/>
  <c r="P615"/>
  <c r="BI607"/>
  <c r="BH607"/>
  <c r="BG607"/>
  <c r="BF607"/>
  <c r="T607"/>
  <c r="R607"/>
  <c r="P607"/>
  <c r="BI600"/>
  <c r="BH600"/>
  <c r="BG600"/>
  <c r="BF600"/>
  <c r="T600"/>
  <c r="R600"/>
  <c r="P600"/>
  <c r="BI591"/>
  <c r="BH591"/>
  <c r="BG591"/>
  <c r="BF591"/>
  <c r="T591"/>
  <c r="R591"/>
  <c r="P591"/>
  <c r="BI582"/>
  <c r="BH582"/>
  <c r="BG582"/>
  <c r="BF582"/>
  <c r="T582"/>
  <c r="R582"/>
  <c r="P582"/>
  <c r="BI577"/>
  <c r="BH577"/>
  <c r="BG577"/>
  <c r="BF577"/>
  <c r="T577"/>
  <c r="R577"/>
  <c r="P577"/>
  <c r="BI569"/>
  <c r="BH569"/>
  <c r="BG569"/>
  <c r="BF569"/>
  <c r="T569"/>
  <c r="R569"/>
  <c r="P569"/>
  <c r="BI561"/>
  <c r="BH561"/>
  <c r="BG561"/>
  <c r="BF561"/>
  <c r="T561"/>
  <c r="R561"/>
  <c r="P561"/>
  <c r="BI555"/>
  <c r="BH555"/>
  <c r="BG555"/>
  <c r="BF555"/>
  <c r="T555"/>
  <c r="R555"/>
  <c r="P555"/>
  <c r="BI547"/>
  <c r="BH547"/>
  <c r="BG547"/>
  <c r="BF547"/>
  <c r="T547"/>
  <c r="R547"/>
  <c r="P547"/>
  <c r="BI541"/>
  <c r="BH541"/>
  <c r="BG541"/>
  <c r="BF541"/>
  <c r="T541"/>
  <c r="R541"/>
  <c r="P541"/>
  <c r="BI535"/>
  <c r="BH535"/>
  <c r="BG535"/>
  <c r="BF535"/>
  <c r="T535"/>
  <c r="T526"/>
  <c r="R535"/>
  <c r="R526"/>
  <c r="P535"/>
  <c r="P526"/>
  <c r="BI527"/>
  <c r="BH527"/>
  <c r="BG527"/>
  <c r="BF527"/>
  <c r="T527"/>
  <c r="R527"/>
  <c r="P527"/>
  <c r="BI524"/>
  <c r="BH524"/>
  <c r="BG524"/>
  <c r="BF524"/>
  <c r="T524"/>
  <c r="R524"/>
  <c r="P524"/>
  <c r="BI520"/>
  <c r="BH520"/>
  <c r="BG520"/>
  <c r="BF520"/>
  <c r="T520"/>
  <c r="R520"/>
  <c r="P520"/>
  <c r="BI516"/>
  <c r="BH516"/>
  <c r="BG516"/>
  <c r="BF516"/>
  <c r="T516"/>
  <c r="R516"/>
  <c r="P516"/>
  <c r="BI507"/>
  <c r="BH507"/>
  <c r="BG507"/>
  <c r="BF507"/>
  <c r="T507"/>
  <c r="R507"/>
  <c r="P507"/>
  <c r="BI498"/>
  <c r="BH498"/>
  <c r="BG498"/>
  <c r="BF498"/>
  <c r="T498"/>
  <c r="R498"/>
  <c r="P498"/>
  <c r="BI493"/>
  <c r="BH493"/>
  <c r="BG493"/>
  <c r="BF493"/>
  <c r="T493"/>
  <c r="R493"/>
  <c r="P493"/>
  <c r="BI488"/>
  <c r="BH488"/>
  <c r="BG488"/>
  <c r="BF488"/>
  <c r="T488"/>
  <c r="R488"/>
  <c r="P488"/>
  <c r="BI483"/>
  <c r="BH483"/>
  <c r="BG483"/>
  <c r="BF483"/>
  <c r="T483"/>
  <c r="R483"/>
  <c r="P483"/>
  <c r="BI481"/>
  <c r="BH481"/>
  <c r="BG481"/>
  <c r="BF481"/>
  <c r="T481"/>
  <c r="R481"/>
  <c r="P481"/>
  <c r="BI473"/>
  <c r="BH473"/>
  <c r="BG473"/>
  <c r="BF473"/>
  <c r="T473"/>
  <c r="R473"/>
  <c r="P473"/>
  <c r="BI465"/>
  <c r="BH465"/>
  <c r="BG465"/>
  <c r="BF465"/>
  <c r="T465"/>
  <c r="R465"/>
  <c r="P465"/>
  <c r="BI458"/>
  <c r="BH458"/>
  <c r="BG458"/>
  <c r="BF458"/>
  <c r="T458"/>
  <c r="R458"/>
  <c r="P458"/>
  <c r="BI456"/>
  <c r="BH456"/>
  <c r="BG456"/>
  <c r="BF456"/>
  <c r="T456"/>
  <c r="R456"/>
  <c r="P456"/>
  <c r="BI441"/>
  <c r="BH441"/>
  <c r="BG441"/>
  <c r="BF441"/>
  <c r="T441"/>
  <c r="R441"/>
  <c r="P441"/>
  <c r="BI430"/>
  <c r="BH430"/>
  <c r="BG430"/>
  <c r="BF430"/>
  <c r="T430"/>
  <c r="R430"/>
  <c r="P430"/>
  <c r="BI425"/>
  <c r="BH425"/>
  <c r="BG425"/>
  <c r="BF425"/>
  <c r="T425"/>
  <c r="R425"/>
  <c r="P425"/>
  <c r="BI418"/>
  <c r="BH418"/>
  <c r="BG418"/>
  <c r="BF418"/>
  <c r="T418"/>
  <c r="R418"/>
  <c r="P418"/>
  <c r="BI416"/>
  <c r="BH416"/>
  <c r="BG416"/>
  <c r="BF416"/>
  <c r="T416"/>
  <c r="R416"/>
  <c r="P416"/>
  <c r="BI410"/>
  <c r="BH410"/>
  <c r="BG410"/>
  <c r="BF410"/>
  <c r="T410"/>
  <c r="R410"/>
  <c r="P410"/>
  <c r="BI408"/>
  <c r="BH408"/>
  <c r="BG408"/>
  <c r="BF408"/>
  <c r="T408"/>
  <c r="R408"/>
  <c r="P408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89"/>
  <c r="BH389"/>
  <c r="BG389"/>
  <c r="BF389"/>
  <c r="T389"/>
  <c r="R389"/>
  <c r="P389"/>
  <c r="BI382"/>
  <c r="BH382"/>
  <c r="BG382"/>
  <c r="BF382"/>
  <c r="T382"/>
  <c r="R382"/>
  <c r="P382"/>
  <c r="BI376"/>
  <c r="BH376"/>
  <c r="BG376"/>
  <c r="BF376"/>
  <c r="T376"/>
  <c r="R376"/>
  <c r="P376"/>
  <c r="BI371"/>
  <c r="BH371"/>
  <c r="BG371"/>
  <c r="BF371"/>
  <c r="T371"/>
  <c r="R371"/>
  <c r="P371"/>
  <c r="BI369"/>
  <c r="BH369"/>
  <c r="BG369"/>
  <c r="BF369"/>
  <c r="T369"/>
  <c r="R369"/>
  <c r="P369"/>
  <c r="BI364"/>
  <c r="BH364"/>
  <c r="BG364"/>
  <c r="BF364"/>
  <c r="T364"/>
  <c r="R364"/>
  <c r="P364"/>
  <c r="BI362"/>
  <c r="BH362"/>
  <c r="BG362"/>
  <c r="BF362"/>
  <c r="T362"/>
  <c r="R362"/>
  <c r="P362"/>
  <c r="BI355"/>
  <c r="BH355"/>
  <c r="BG355"/>
  <c r="BF355"/>
  <c r="T355"/>
  <c r="R355"/>
  <c r="P355"/>
  <c r="BI353"/>
  <c r="BH353"/>
  <c r="BG353"/>
  <c r="BF353"/>
  <c r="T353"/>
  <c r="R353"/>
  <c r="P353"/>
  <c r="BI348"/>
  <c r="BH348"/>
  <c r="BG348"/>
  <c r="BF348"/>
  <c r="T348"/>
  <c r="R348"/>
  <c r="P348"/>
  <c r="BI343"/>
  <c r="BH343"/>
  <c r="BG343"/>
  <c r="BF343"/>
  <c r="T343"/>
  <c r="R343"/>
  <c r="P343"/>
  <c r="BI340"/>
  <c r="BH340"/>
  <c r="BG340"/>
  <c r="BF340"/>
  <c r="T340"/>
  <c r="R340"/>
  <c r="P340"/>
  <c r="BI330"/>
  <c r="BH330"/>
  <c r="BG330"/>
  <c r="BF330"/>
  <c r="T330"/>
  <c r="R330"/>
  <c r="P330"/>
  <c r="BI328"/>
  <c r="BH328"/>
  <c r="BG328"/>
  <c r="BF328"/>
  <c r="T328"/>
  <c r="R328"/>
  <c r="P328"/>
  <c r="BI320"/>
  <c r="BH320"/>
  <c r="BG320"/>
  <c r="BF320"/>
  <c r="T320"/>
  <c r="R320"/>
  <c r="P320"/>
  <c r="BI313"/>
  <c r="BH313"/>
  <c r="BG313"/>
  <c r="BF313"/>
  <c r="T313"/>
  <c r="R313"/>
  <c r="P313"/>
  <c r="BI309"/>
  <c r="BH309"/>
  <c r="BG309"/>
  <c r="BF309"/>
  <c r="T309"/>
  <c r="R309"/>
  <c r="P309"/>
  <c r="BI307"/>
  <c r="BH307"/>
  <c r="BG307"/>
  <c r="BF307"/>
  <c r="T307"/>
  <c r="R307"/>
  <c r="P307"/>
  <c r="BI302"/>
  <c r="BH302"/>
  <c r="BG302"/>
  <c r="BF302"/>
  <c r="T302"/>
  <c r="R302"/>
  <c r="P302"/>
  <c r="BI300"/>
  <c r="BH300"/>
  <c r="BG300"/>
  <c r="BF300"/>
  <c r="T300"/>
  <c r="R300"/>
  <c r="P300"/>
  <c r="BI295"/>
  <c r="BH295"/>
  <c r="BG295"/>
  <c r="BF295"/>
  <c r="T295"/>
  <c r="R295"/>
  <c r="P295"/>
  <c r="BI286"/>
  <c r="BH286"/>
  <c r="BG286"/>
  <c r="BF286"/>
  <c r="T286"/>
  <c r="R286"/>
  <c r="P286"/>
  <c r="BI282"/>
  <c r="BH282"/>
  <c r="BG282"/>
  <c r="BF282"/>
  <c r="T282"/>
  <c r="R282"/>
  <c r="P282"/>
  <c r="BI277"/>
  <c r="BH277"/>
  <c r="BG277"/>
  <c r="BF277"/>
  <c r="T277"/>
  <c r="R277"/>
  <c r="P277"/>
  <c r="BI273"/>
  <c r="BH273"/>
  <c r="BG273"/>
  <c r="BF273"/>
  <c r="T273"/>
  <c r="R273"/>
  <c r="P273"/>
  <c r="BI270"/>
  <c r="BH270"/>
  <c r="BG270"/>
  <c r="BF270"/>
  <c r="T270"/>
  <c r="R270"/>
  <c r="P270"/>
  <c r="BI263"/>
  <c r="BH263"/>
  <c r="BG263"/>
  <c r="BF263"/>
  <c r="T263"/>
  <c r="R263"/>
  <c r="P263"/>
  <c r="BI260"/>
  <c r="BH260"/>
  <c r="BG260"/>
  <c r="BF260"/>
  <c r="T260"/>
  <c r="R260"/>
  <c r="P260"/>
  <c r="BI255"/>
  <c r="BH255"/>
  <c r="BG255"/>
  <c r="BF255"/>
  <c r="T255"/>
  <c r="R255"/>
  <c r="P255"/>
  <c r="BI243"/>
  <c r="BH243"/>
  <c r="BG243"/>
  <c r="BF243"/>
  <c r="T243"/>
  <c r="R243"/>
  <c r="P243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6"/>
  <c r="BH226"/>
  <c r="BG226"/>
  <c r="BF226"/>
  <c r="T226"/>
  <c r="R226"/>
  <c r="P226"/>
  <c r="BI214"/>
  <c r="BH214"/>
  <c r="BG214"/>
  <c r="BF214"/>
  <c r="T214"/>
  <c r="R214"/>
  <c r="P214"/>
  <c r="BI206"/>
  <c r="BH206"/>
  <c r="BG206"/>
  <c r="BF206"/>
  <c r="T206"/>
  <c r="R206"/>
  <c r="P206"/>
  <c r="BI198"/>
  <c r="BH198"/>
  <c r="BG198"/>
  <c r="BF198"/>
  <c r="T198"/>
  <c r="R198"/>
  <c r="P198"/>
  <c r="BI193"/>
  <c r="BH193"/>
  <c r="BG193"/>
  <c r="BF193"/>
  <c r="T193"/>
  <c r="R193"/>
  <c r="P193"/>
  <c r="BI191"/>
  <c r="BH191"/>
  <c r="BG191"/>
  <c r="BF191"/>
  <c r="T191"/>
  <c r="R191"/>
  <c r="P191"/>
  <c r="BI165"/>
  <c r="BH165"/>
  <c r="BG165"/>
  <c r="BF165"/>
  <c r="T165"/>
  <c r="R165"/>
  <c r="P165"/>
  <c r="BI158"/>
  <c r="BH158"/>
  <c r="BG158"/>
  <c r="BF158"/>
  <c r="T158"/>
  <c r="R158"/>
  <c r="P158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38"/>
  <c r="BH138"/>
  <c r="BG138"/>
  <c r="BF138"/>
  <c r="T138"/>
  <c r="R138"/>
  <c r="P138"/>
  <c r="F129"/>
  <c r="E127"/>
  <c r="F93"/>
  <c r="E91"/>
  <c r="J28"/>
  <c r="E28"/>
  <c r="J132"/>
  <c r="J27"/>
  <c r="J25"/>
  <c r="E25"/>
  <c r="J95"/>
  <c r="J24"/>
  <c r="J22"/>
  <c r="E22"/>
  <c r="F132"/>
  <c r="J21"/>
  <c r="J19"/>
  <c r="E19"/>
  <c r="F131"/>
  <c r="J18"/>
  <c r="J16"/>
  <c r="J93"/>
  <c r="E7"/>
  <c r="E121"/>
  <c i="4" r="J39"/>
  <c r="J38"/>
  <c i="1" r="AY99"/>
  <c i="4" r="J37"/>
  <c i="1" r="AX99"/>
  <c i="4" r="BI150"/>
  <c r="BH150"/>
  <c r="BG150"/>
  <c r="BF150"/>
  <c r="T150"/>
  <c r="T149"/>
  <c r="R150"/>
  <c r="R149"/>
  <c r="P150"/>
  <c r="P149"/>
  <c r="BI139"/>
  <c r="BH139"/>
  <c r="BG139"/>
  <c r="BF139"/>
  <c r="T139"/>
  <c r="T138"/>
  <c r="R139"/>
  <c r="R138"/>
  <c r="P139"/>
  <c r="P138"/>
  <c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121"/>
  <c r="J22"/>
  <c r="J20"/>
  <c r="E20"/>
  <c r="F94"/>
  <c r="J19"/>
  <c r="J17"/>
  <c r="E17"/>
  <c r="F93"/>
  <c r="J16"/>
  <c r="J14"/>
  <c r="J119"/>
  <c r="E7"/>
  <c r="E85"/>
  <c i="3" r="J41"/>
  <c r="J40"/>
  <c i="1" r="AY98"/>
  <c i="3" r="J39"/>
  <c i="1" r="AX98"/>
  <c i="3" r="BI179"/>
  <c r="BH179"/>
  <c r="BG179"/>
  <c r="BF179"/>
  <c r="T179"/>
  <c r="R179"/>
  <c r="P179"/>
  <c r="BI172"/>
  <c r="BH172"/>
  <c r="BG172"/>
  <c r="BF172"/>
  <c r="T172"/>
  <c r="R172"/>
  <c r="P172"/>
  <c r="BI167"/>
  <c r="BH167"/>
  <c r="BG167"/>
  <c r="BF167"/>
  <c r="T167"/>
  <c r="R167"/>
  <c r="P167"/>
  <c r="BI157"/>
  <c r="BH157"/>
  <c r="BG157"/>
  <c r="BF157"/>
  <c r="T157"/>
  <c r="R157"/>
  <c r="P157"/>
  <c r="BI154"/>
  <c r="BH154"/>
  <c r="BG154"/>
  <c r="BF154"/>
  <c r="T154"/>
  <c r="R154"/>
  <c r="P154"/>
  <c r="BI145"/>
  <c r="BH145"/>
  <c r="BG145"/>
  <c r="BF145"/>
  <c r="T145"/>
  <c r="R145"/>
  <c r="P145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F121"/>
  <c r="E119"/>
  <c r="F93"/>
  <c r="E91"/>
  <c r="J28"/>
  <c r="E28"/>
  <c r="J124"/>
  <c r="J27"/>
  <c r="J25"/>
  <c r="E25"/>
  <c r="J123"/>
  <c r="J24"/>
  <c r="J22"/>
  <c r="E22"/>
  <c r="F124"/>
  <c r="J21"/>
  <c r="J19"/>
  <c r="E19"/>
  <c r="F95"/>
  <c r="J18"/>
  <c r="J16"/>
  <c r="J93"/>
  <c r="E7"/>
  <c r="E85"/>
  <c i="2" r="J41"/>
  <c r="J40"/>
  <c i="1" r="AY97"/>
  <c i="2" r="J39"/>
  <c i="1" r="AX97"/>
  <c i="2" r="BI524"/>
  <c r="BH524"/>
  <c r="BG524"/>
  <c r="BF524"/>
  <c r="T524"/>
  <c r="R524"/>
  <c r="P524"/>
  <c r="BI522"/>
  <c r="BH522"/>
  <c r="BG522"/>
  <c r="BF522"/>
  <c r="T522"/>
  <c r="R522"/>
  <c r="P522"/>
  <c r="BI517"/>
  <c r="BH517"/>
  <c r="BG517"/>
  <c r="BF517"/>
  <c r="T517"/>
  <c r="R517"/>
  <c r="P517"/>
  <c r="BI513"/>
  <c r="BH513"/>
  <c r="BG513"/>
  <c r="BF513"/>
  <c r="T513"/>
  <c r="R513"/>
  <c r="P513"/>
  <c r="BI508"/>
  <c r="BH508"/>
  <c r="BG508"/>
  <c r="BF508"/>
  <c r="T508"/>
  <c r="R508"/>
  <c r="P508"/>
  <c r="BI493"/>
  <c r="BH493"/>
  <c r="BG493"/>
  <c r="BF493"/>
  <c r="T493"/>
  <c r="R493"/>
  <c r="P493"/>
  <c r="BI488"/>
  <c r="BH488"/>
  <c r="BG488"/>
  <c r="BF488"/>
  <c r="T488"/>
  <c r="R488"/>
  <c r="P488"/>
  <c r="BI486"/>
  <c r="BH486"/>
  <c r="BG486"/>
  <c r="BF486"/>
  <c r="T486"/>
  <c r="R486"/>
  <c r="P486"/>
  <c r="BI481"/>
  <c r="BH481"/>
  <c r="BG481"/>
  <c r="BF481"/>
  <c r="T481"/>
  <c r="R481"/>
  <c r="P481"/>
  <c r="BI477"/>
  <c r="BH477"/>
  <c r="BG477"/>
  <c r="BF477"/>
  <c r="T477"/>
  <c r="R477"/>
  <c r="P477"/>
  <c r="BI473"/>
  <c r="BH473"/>
  <c r="BG473"/>
  <c r="BF473"/>
  <c r="T473"/>
  <c r="R473"/>
  <c r="P473"/>
  <c r="BI468"/>
  <c r="BH468"/>
  <c r="BG468"/>
  <c r="BF468"/>
  <c r="T468"/>
  <c r="R468"/>
  <c r="P468"/>
  <c r="BI465"/>
  <c r="BH465"/>
  <c r="BG465"/>
  <c r="BF465"/>
  <c r="T465"/>
  <c r="R465"/>
  <c r="P465"/>
  <c r="BI459"/>
  <c r="BH459"/>
  <c r="BG459"/>
  <c r="BF459"/>
  <c r="T459"/>
  <c r="R459"/>
  <c r="P459"/>
  <c r="BI455"/>
  <c r="BH455"/>
  <c r="BG455"/>
  <c r="BF455"/>
  <c r="T455"/>
  <c r="R455"/>
  <c r="P455"/>
  <c r="BI450"/>
  <c r="BH450"/>
  <c r="BG450"/>
  <c r="BF450"/>
  <c r="T450"/>
  <c r="R450"/>
  <c r="P450"/>
  <c r="BI440"/>
  <c r="BH440"/>
  <c r="BG440"/>
  <c r="BF440"/>
  <c r="T440"/>
  <c r="R440"/>
  <c r="P440"/>
  <c r="BI438"/>
  <c r="BH438"/>
  <c r="BG438"/>
  <c r="BF438"/>
  <c r="T438"/>
  <c r="R438"/>
  <c r="P438"/>
  <c r="BI431"/>
  <c r="BH431"/>
  <c r="BG431"/>
  <c r="BF431"/>
  <c r="T431"/>
  <c r="R431"/>
  <c r="P431"/>
  <c r="BI426"/>
  <c r="BH426"/>
  <c r="BG426"/>
  <c r="BF426"/>
  <c r="T426"/>
  <c r="R426"/>
  <c r="P426"/>
  <c r="BI421"/>
  <c r="BH421"/>
  <c r="BG421"/>
  <c r="BF421"/>
  <c r="T421"/>
  <c r="R421"/>
  <c r="P421"/>
  <c r="BI416"/>
  <c r="BH416"/>
  <c r="BG416"/>
  <c r="BF416"/>
  <c r="T416"/>
  <c r="R416"/>
  <c r="P416"/>
  <c r="BI410"/>
  <c r="BH410"/>
  <c r="BG410"/>
  <c r="BF410"/>
  <c r="T410"/>
  <c r="R410"/>
  <c r="P410"/>
  <c r="BI404"/>
  <c r="BH404"/>
  <c r="BG404"/>
  <c r="BF404"/>
  <c r="T404"/>
  <c r="R404"/>
  <c r="P404"/>
  <c r="BI398"/>
  <c r="BH398"/>
  <c r="BG398"/>
  <c r="BF398"/>
  <c r="T398"/>
  <c r="R398"/>
  <c r="P398"/>
  <c r="BI392"/>
  <c r="BH392"/>
  <c r="BG392"/>
  <c r="BF392"/>
  <c r="T392"/>
  <c r="R392"/>
  <c r="P392"/>
  <c r="BI388"/>
  <c r="BH388"/>
  <c r="BG388"/>
  <c r="BF388"/>
  <c r="T388"/>
  <c r="R388"/>
  <c r="P388"/>
  <c r="BI383"/>
  <c r="BH383"/>
  <c r="BG383"/>
  <c r="BF383"/>
  <c r="T383"/>
  <c r="T372"/>
  <c r="R383"/>
  <c r="R372"/>
  <c r="P383"/>
  <c r="P372"/>
  <c r="BI373"/>
  <c r="BH373"/>
  <c r="BG373"/>
  <c r="BF373"/>
  <c r="T373"/>
  <c r="R373"/>
  <c r="P373"/>
  <c r="BI367"/>
  <c r="BH367"/>
  <c r="BG367"/>
  <c r="BF367"/>
  <c r="T367"/>
  <c r="R367"/>
  <c r="P367"/>
  <c r="BI363"/>
  <c r="BH363"/>
  <c r="BG363"/>
  <c r="BF363"/>
  <c r="T363"/>
  <c r="R363"/>
  <c r="P363"/>
  <c r="BI358"/>
  <c r="BH358"/>
  <c r="BG358"/>
  <c r="BF358"/>
  <c r="T358"/>
  <c r="R358"/>
  <c r="P358"/>
  <c r="BI351"/>
  <c r="BH351"/>
  <c r="BG351"/>
  <c r="BF351"/>
  <c r="T351"/>
  <c r="R351"/>
  <c r="P351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6"/>
  <c r="BH336"/>
  <c r="BG336"/>
  <c r="BF336"/>
  <c r="T336"/>
  <c r="R336"/>
  <c r="P336"/>
  <c r="BI331"/>
  <c r="BH331"/>
  <c r="BG331"/>
  <c r="BF331"/>
  <c r="T331"/>
  <c r="R331"/>
  <c r="P331"/>
  <c r="BI326"/>
  <c r="BH326"/>
  <c r="BG326"/>
  <c r="BF326"/>
  <c r="T326"/>
  <c r="R326"/>
  <c r="P326"/>
  <c r="BI321"/>
  <c r="BH321"/>
  <c r="BG321"/>
  <c r="BF321"/>
  <c r="T321"/>
  <c r="R321"/>
  <c r="P321"/>
  <c r="BI319"/>
  <c r="BH319"/>
  <c r="BG319"/>
  <c r="BF319"/>
  <c r="T319"/>
  <c r="R319"/>
  <c r="P319"/>
  <c r="BI304"/>
  <c r="BH304"/>
  <c r="BG304"/>
  <c r="BF304"/>
  <c r="T304"/>
  <c r="R304"/>
  <c r="P304"/>
  <c r="BI297"/>
  <c r="BH297"/>
  <c r="BG297"/>
  <c r="BF297"/>
  <c r="T297"/>
  <c r="R297"/>
  <c r="P297"/>
  <c r="BI294"/>
  <c r="BH294"/>
  <c r="BG294"/>
  <c r="BF294"/>
  <c r="T294"/>
  <c r="R294"/>
  <c r="P294"/>
  <c r="BI288"/>
  <c r="BH288"/>
  <c r="BG288"/>
  <c r="BF288"/>
  <c r="T288"/>
  <c r="R288"/>
  <c r="P288"/>
  <c r="BI286"/>
  <c r="BH286"/>
  <c r="BG286"/>
  <c r="BF286"/>
  <c r="T286"/>
  <c r="R286"/>
  <c r="P286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9"/>
  <c r="BH269"/>
  <c r="BG269"/>
  <c r="BF269"/>
  <c r="T269"/>
  <c r="R269"/>
  <c r="P269"/>
  <c r="BI261"/>
  <c r="BH261"/>
  <c r="BG261"/>
  <c r="BF261"/>
  <c r="T261"/>
  <c r="R261"/>
  <c r="P261"/>
  <c r="BI259"/>
  <c r="BH259"/>
  <c r="BG259"/>
  <c r="BF259"/>
  <c r="T259"/>
  <c r="R259"/>
  <c r="P259"/>
  <c r="BI250"/>
  <c r="BH250"/>
  <c r="BG250"/>
  <c r="BF250"/>
  <c r="T250"/>
  <c r="R250"/>
  <c r="P250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203"/>
  <c r="BH203"/>
  <c r="BG203"/>
  <c r="BF203"/>
  <c r="T203"/>
  <c r="R203"/>
  <c r="P203"/>
  <c r="BI195"/>
  <c r="BH195"/>
  <c r="BG195"/>
  <c r="BF195"/>
  <c r="T195"/>
  <c r="R195"/>
  <c r="P195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62"/>
  <c r="BH162"/>
  <c r="BG162"/>
  <c r="BF162"/>
  <c r="T162"/>
  <c r="R162"/>
  <c r="P162"/>
  <c r="BI157"/>
  <c r="BH157"/>
  <c r="BG157"/>
  <c r="BF157"/>
  <c r="T157"/>
  <c r="R157"/>
  <c r="P157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F130"/>
  <c r="E128"/>
  <c r="F93"/>
  <c r="E91"/>
  <c r="J28"/>
  <c r="E28"/>
  <c r="J133"/>
  <c r="J27"/>
  <c r="J25"/>
  <c r="E25"/>
  <c r="J95"/>
  <c r="J24"/>
  <c r="J22"/>
  <c r="E22"/>
  <c r="F133"/>
  <c r="J21"/>
  <c r="J19"/>
  <c r="E19"/>
  <c r="F132"/>
  <c r="J18"/>
  <c r="J16"/>
  <c r="J93"/>
  <c r="E7"/>
  <c r="E85"/>
  <c i="1" r="L90"/>
  <c r="AM90"/>
  <c r="AM89"/>
  <c r="L89"/>
  <c r="AM87"/>
  <c r="L87"/>
  <c r="L85"/>
  <c r="L84"/>
  <c i="13" r="J138"/>
  <c r="J134"/>
  <c r="J127"/>
  <c i="12" r="J361"/>
  <c r="J349"/>
  <c r="J333"/>
  <c r="BK325"/>
  <c r="J294"/>
  <c r="J286"/>
  <c r="J262"/>
  <c r="J254"/>
  <c r="J246"/>
  <c r="J230"/>
  <c r="BK220"/>
  <c r="BK216"/>
  <c r="BK149"/>
  <c r="J142"/>
  <c r="BK137"/>
  <c i="11" r="BK432"/>
  <c r="BK427"/>
  <c r="J416"/>
  <c r="J414"/>
  <c r="J405"/>
  <c r="BK389"/>
  <c r="BK384"/>
  <c r="BK365"/>
  <c r="J358"/>
  <c r="BK353"/>
  <c r="BK347"/>
  <c r="J341"/>
  <c r="BK328"/>
  <c r="BK321"/>
  <c r="BK316"/>
  <c r="J285"/>
  <c r="BK268"/>
  <c r="J250"/>
  <c r="J244"/>
  <c r="J240"/>
  <c r="BK228"/>
  <c r="J217"/>
  <c r="BK206"/>
  <c r="J196"/>
  <c r="BK186"/>
  <c r="BK182"/>
  <c r="BK180"/>
  <c r="J167"/>
  <c r="J160"/>
  <c r="J152"/>
  <c r="BK138"/>
  <c i="10" r="BK138"/>
  <c r="BK134"/>
  <c r="J130"/>
  <c r="J127"/>
  <c i="9" r="BK151"/>
  <c r="J148"/>
  <c r="BK136"/>
  <c r="BK133"/>
  <c r="J130"/>
  <c i="8" r="J728"/>
  <c r="J719"/>
  <c r="BK704"/>
  <c r="J702"/>
  <c r="BK699"/>
  <c r="J693"/>
  <c r="BK682"/>
  <c r="J682"/>
  <c r="J655"/>
  <c r="J634"/>
  <c r="BK619"/>
  <c r="J608"/>
  <c r="BK595"/>
  <c r="J591"/>
  <c r="BK587"/>
  <c r="J582"/>
  <c r="J576"/>
  <c r="BK569"/>
  <c r="BK559"/>
  <c r="BK541"/>
  <c r="J534"/>
  <c r="BK527"/>
  <c r="J520"/>
  <c r="J479"/>
  <c r="BK469"/>
  <c r="J442"/>
  <c r="BK437"/>
  <c r="J433"/>
  <c r="J425"/>
  <c r="J397"/>
  <c r="BK367"/>
  <c r="BK361"/>
  <c r="J355"/>
  <c r="BK342"/>
  <c r="BK337"/>
  <c r="J332"/>
  <c r="BK324"/>
  <c r="J319"/>
  <c r="J314"/>
  <c r="BK312"/>
  <c r="BK301"/>
  <c r="BK299"/>
  <c r="BK285"/>
  <c r="BK276"/>
  <c r="BK274"/>
  <c r="J267"/>
  <c r="BK264"/>
  <c r="J260"/>
  <c r="BK247"/>
  <c r="BK240"/>
  <c r="BK234"/>
  <c r="J220"/>
  <c r="J210"/>
  <c r="BK205"/>
  <c r="J181"/>
  <c r="BK179"/>
  <c r="J179"/>
  <c r="BK174"/>
  <c r="J174"/>
  <c r="BK170"/>
  <c r="J170"/>
  <c r="BK165"/>
  <c r="J165"/>
  <c r="J157"/>
  <c r="BK152"/>
  <c r="BK140"/>
  <c i="7" r="F37"/>
  <c i="6" r="J192"/>
  <c r="BK188"/>
  <c r="J180"/>
  <c r="J175"/>
  <c r="BK165"/>
  <c r="BK153"/>
  <c r="J150"/>
  <c r="J146"/>
  <c r="J137"/>
  <c r="J130"/>
  <c i="5" r="BK670"/>
  <c r="J666"/>
  <c r="BK641"/>
  <c r="BK639"/>
  <c r="J636"/>
  <c r="BK629"/>
  <c r="BK607"/>
  <c r="J600"/>
  <c r="BK582"/>
  <c r="BK577"/>
  <c r="J569"/>
  <c r="BK561"/>
  <c r="BK555"/>
  <c r="J547"/>
  <c r="BK541"/>
  <c r="BK520"/>
  <c r="J516"/>
  <c r="J498"/>
  <c r="J493"/>
  <c r="BK483"/>
  <c r="J473"/>
  <c r="J465"/>
  <c r="BK458"/>
  <c r="BK441"/>
  <c r="BK418"/>
  <c r="J416"/>
  <c r="BK403"/>
  <c r="J400"/>
  <c r="BK389"/>
  <c r="J371"/>
  <c r="BK369"/>
  <c r="BK364"/>
  <c r="BK362"/>
  <c r="BK355"/>
  <c r="J353"/>
  <c r="BK348"/>
  <c r="BK343"/>
  <c r="BK340"/>
  <c r="BK320"/>
  <c r="BK313"/>
  <c r="J309"/>
  <c r="BK307"/>
  <c r="BK302"/>
  <c r="J286"/>
  <c r="J277"/>
  <c r="J273"/>
  <c r="J240"/>
  <c r="BK235"/>
  <c r="J206"/>
  <c r="J198"/>
  <c r="J193"/>
  <c r="J158"/>
  <c r="BK145"/>
  <c r="BK138"/>
  <c i="4" r="BK150"/>
  <c r="BK139"/>
  <c r="J135"/>
  <c r="BK131"/>
  <c i="3" r="J157"/>
  <c r="BK154"/>
  <c r="J145"/>
  <c r="BK136"/>
  <c r="BK130"/>
  <c i="2" r="BK508"/>
  <c r="BK486"/>
  <c i="14" r="J125"/>
  <c i="13" r="BK138"/>
  <c r="J130"/>
  <c i="12" r="BK361"/>
  <c r="BK357"/>
  <c r="J353"/>
  <c r="J345"/>
  <c r="BK340"/>
  <c r="BK333"/>
  <c r="J325"/>
  <c r="J317"/>
  <c r="J308"/>
  <c r="BK303"/>
  <c r="BK294"/>
  <c r="BK286"/>
  <c r="BK278"/>
  <c r="BK270"/>
  <c r="J238"/>
  <c r="J225"/>
  <c r="J216"/>
  <c r="BK212"/>
  <c r="BK189"/>
  <c r="J177"/>
  <c r="BK173"/>
  <c r="J173"/>
  <c r="BK169"/>
  <c r="J165"/>
  <c r="J162"/>
  <c r="J159"/>
  <c r="BK155"/>
  <c r="J149"/>
  <c r="J137"/>
  <c r="J131"/>
  <c i="11" r="BK454"/>
  <c r="J454"/>
  <c r="BK449"/>
  <c r="J449"/>
  <c r="BK445"/>
  <c r="J440"/>
  <c r="BK420"/>
  <c r="J409"/>
  <c r="BK396"/>
  <c r="J389"/>
  <c r="J384"/>
  <c r="J377"/>
  <c r="BK372"/>
  <c r="J365"/>
  <c r="BK341"/>
  <c r="J316"/>
  <c r="BK311"/>
  <c r="J303"/>
  <c r="BK300"/>
  <c r="J293"/>
  <c r="J291"/>
  <c r="J278"/>
  <c r="J273"/>
  <c r="J268"/>
  <c r="BK266"/>
  <c r="BK259"/>
  <c r="J228"/>
  <c r="BK213"/>
  <c r="BK208"/>
  <c r="J194"/>
  <c r="J180"/>
  <c r="J145"/>
  <c i="10" r="J138"/>
  <c r="BK127"/>
  <c i="9" r="J170"/>
  <c r="BK160"/>
  <c r="BK148"/>
  <c r="BK144"/>
  <c r="J141"/>
  <c i="8" r="BK738"/>
  <c r="J733"/>
  <c r="J723"/>
  <c r="J710"/>
  <c r="J704"/>
  <c r="BK671"/>
  <c r="J666"/>
  <c r="BK651"/>
  <c r="BK629"/>
  <c r="J601"/>
  <c r="J595"/>
  <c r="BK591"/>
  <c r="BK565"/>
  <c r="BK548"/>
  <c r="J541"/>
  <c r="BK520"/>
  <c r="BK507"/>
  <c r="BK502"/>
  <c r="BK485"/>
  <c r="J469"/>
  <c r="J460"/>
  <c r="J451"/>
  <c r="BK442"/>
  <c r="BK433"/>
  <c r="BK404"/>
  <c r="BK397"/>
  <c r="BK390"/>
  <c r="J379"/>
  <c r="BK373"/>
  <c r="J367"/>
  <c r="BK319"/>
  <c r="J312"/>
  <c r="J299"/>
  <c r="J292"/>
  <c r="J287"/>
  <c r="J274"/>
  <c r="BK260"/>
  <c r="J258"/>
  <c r="BK249"/>
  <c r="BK224"/>
  <c r="BK220"/>
  <c r="BK210"/>
  <c r="J201"/>
  <c r="J192"/>
  <c r="BK190"/>
  <c r="J185"/>
  <c r="BK181"/>
  <c r="BK146"/>
  <c i="5" r="BK680"/>
  <c r="J680"/>
  <c r="BK678"/>
  <c r="J678"/>
  <c r="BK674"/>
  <c r="J674"/>
  <c r="J670"/>
  <c r="BK666"/>
  <c r="J645"/>
  <c r="J639"/>
  <c r="BK634"/>
  <c r="BK632"/>
  <c r="J625"/>
  <c r="BK621"/>
  <c r="BK600"/>
  <c r="J591"/>
  <c r="J561"/>
  <c r="J555"/>
  <c r="J541"/>
  <c r="J535"/>
  <c r="J527"/>
  <c r="J524"/>
  <c r="J520"/>
  <c r="BK516"/>
  <c r="J507"/>
  <c r="BK488"/>
  <c r="BK481"/>
  <c r="BK465"/>
  <c r="J458"/>
  <c r="J456"/>
  <c r="BK430"/>
  <c r="BK425"/>
  <c r="J408"/>
  <c r="J398"/>
  <c r="BK382"/>
  <c r="J376"/>
  <c r="J362"/>
  <c r="J330"/>
  <c r="BK309"/>
  <c r="J307"/>
  <c r="J300"/>
  <c r="BK295"/>
  <c r="BK286"/>
  <c r="BK282"/>
  <c r="BK263"/>
  <c r="J255"/>
  <c r="J243"/>
  <c r="J230"/>
  <c r="BK206"/>
  <c r="BK150"/>
  <c i="4" r="J131"/>
  <c i="3" r="J167"/>
  <c r="BK157"/>
  <c r="BK133"/>
  <c r="J130"/>
  <c i="2" r="J517"/>
  <c r="BK513"/>
  <c r="J493"/>
  <c r="BK477"/>
  <c r="J473"/>
  <c r="J468"/>
  <c r="BK465"/>
  <c r="J459"/>
  <c r="J455"/>
  <c r="J440"/>
  <c r="BK438"/>
  <c r="BK426"/>
  <c r="J421"/>
  <c r="J416"/>
  <c r="BK410"/>
  <c r="J398"/>
  <c r="J392"/>
  <c r="J373"/>
  <c r="J363"/>
  <c r="J358"/>
  <c r="J351"/>
  <c r="J346"/>
  <c r="BK342"/>
  <c r="BK336"/>
  <c r="J331"/>
  <c r="BK319"/>
  <c r="J304"/>
  <c r="J297"/>
  <c r="J294"/>
  <c r="J288"/>
  <c r="J286"/>
  <c r="BK281"/>
  <c r="J276"/>
  <c r="J269"/>
  <c r="J259"/>
  <c r="J250"/>
  <c r="BK244"/>
  <c r="J230"/>
  <c r="J225"/>
  <c r="J221"/>
  <c r="BK217"/>
  <c r="BK207"/>
  <c r="J203"/>
  <c r="BK183"/>
  <c r="BK181"/>
  <c r="J157"/>
  <c r="BK149"/>
  <c r="J139"/>
  <c i="1" r="AS111"/>
  <c i="14" r="BK125"/>
  <c i="13" r="BK134"/>
  <c r="BK130"/>
  <c r="BK127"/>
  <c i="12" r="J340"/>
  <c r="BK308"/>
  <c r="J270"/>
  <c r="BK254"/>
  <c r="BK246"/>
  <c r="J220"/>
  <c r="BK209"/>
  <c r="BK199"/>
  <c r="J181"/>
  <c r="BK177"/>
  <c r="BK171"/>
  <c r="BK165"/>
  <c r="BK159"/>
  <c r="J152"/>
  <c r="BK145"/>
  <c r="BK134"/>
  <c r="BK131"/>
  <c i="11" r="J432"/>
  <c r="J424"/>
  <c r="J420"/>
  <c r="BK409"/>
  <c r="BK405"/>
  <c r="J396"/>
  <c r="BK377"/>
  <c r="BK358"/>
  <c r="J353"/>
  <c r="BK337"/>
  <c r="J328"/>
  <c r="J321"/>
  <c r="J311"/>
  <c r="BK303"/>
  <c r="BK285"/>
  <c r="BK283"/>
  <c r="BK278"/>
  <c r="BK273"/>
  <c r="J257"/>
  <c r="BK250"/>
  <c r="J233"/>
  <c r="BK221"/>
  <c r="J213"/>
  <c r="BK196"/>
  <c r="BK194"/>
  <c r="J186"/>
  <c r="J182"/>
  <c r="BK160"/>
  <c r="BK152"/>
  <c r="BK145"/>
  <c r="J138"/>
  <c i="10" r="J134"/>
  <c i="9" r="J165"/>
  <c r="J160"/>
  <c r="J144"/>
  <c r="BK141"/>
  <c r="J136"/>
  <c r="J133"/>
  <c i="8" r="BK723"/>
  <c r="J714"/>
  <c r="BK702"/>
  <c r="J699"/>
  <c r="J671"/>
  <c r="BK655"/>
  <c r="J651"/>
  <c r="BK645"/>
  <c r="BK634"/>
  <c r="J629"/>
  <c r="BK627"/>
  <c r="J619"/>
  <c r="BK608"/>
  <c r="J587"/>
  <c r="BK576"/>
  <c r="BK574"/>
  <c r="J553"/>
  <c r="J527"/>
  <c r="BK516"/>
  <c r="J512"/>
  <c r="J507"/>
  <c r="BK479"/>
  <c r="BK451"/>
  <c r="BK425"/>
  <c r="BK417"/>
  <c r="BK412"/>
  <c r="J408"/>
  <c r="J404"/>
  <c r="J361"/>
  <c r="BK355"/>
  <c r="J342"/>
  <c r="BK332"/>
  <c r="BK287"/>
  <c r="J285"/>
  <c r="BK267"/>
  <c r="J264"/>
  <c r="BK254"/>
  <c r="J249"/>
  <c r="BK242"/>
  <c r="BK230"/>
  <c r="J224"/>
  <c r="BK214"/>
  <c r="J205"/>
  <c r="BK201"/>
  <c r="BK196"/>
  <c r="BK192"/>
  <c r="J152"/>
  <c r="J146"/>
  <c r="J140"/>
  <c i="7" r="J148"/>
  <c r="BK139"/>
  <c r="BK135"/>
  <c r="BK131"/>
  <c r="J128"/>
  <c i="6" r="J188"/>
  <c r="BK180"/>
  <c r="BK170"/>
  <c r="BK161"/>
  <c r="J153"/>
  <c r="BK146"/>
  <c r="J140"/>
  <c i="5" r="J641"/>
  <c r="BK625"/>
  <c r="BK615"/>
  <c r="BK591"/>
  <c r="J582"/>
  <c r="BK569"/>
  <c r="BK547"/>
  <c r="BK535"/>
  <c r="BK507"/>
  <c r="J488"/>
  <c r="J483"/>
  <c r="BK473"/>
  <c r="BK456"/>
  <c r="J441"/>
  <c r="J430"/>
  <c r="J425"/>
  <c r="J418"/>
  <c r="J410"/>
  <c r="J389"/>
  <c r="BK376"/>
  <c r="J369"/>
  <c r="J364"/>
  <c r="J343"/>
  <c r="J340"/>
  <c r="J328"/>
  <c r="J320"/>
  <c r="J302"/>
  <c r="BK277"/>
  <c r="BK270"/>
  <c r="J260"/>
  <c r="BK243"/>
  <c r="BK240"/>
  <c r="J235"/>
  <c r="BK230"/>
  <c r="BK226"/>
  <c r="J214"/>
  <c r="BK198"/>
  <c r="BK193"/>
  <c r="BK191"/>
  <c r="J165"/>
  <c r="J147"/>
  <c r="J138"/>
  <c i="4" r="J150"/>
  <c r="J139"/>
  <c r="J128"/>
  <c i="3" r="BK179"/>
  <c r="J172"/>
  <c r="J154"/>
  <c i="2" r="J524"/>
  <c r="J522"/>
  <c r="BK493"/>
  <c r="BK488"/>
  <c r="J481"/>
  <c r="BK473"/>
  <c r="BK450"/>
  <c r="J438"/>
  <c r="BK431"/>
  <c r="BK421"/>
  <c r="BK416"/>
  <c r="J410"/>
  <c r="J404"/>
  <c r="BK392"/>
  <c r="BK388"/>
  <c r="J383"/>
  <c r="J367"/>
  <c r="BK351"/>
  <c r="BK338"/>
  <c r="J336"/>
  <c r="BK326"/>
  <c r="BK321"/>
  <c r="J319"/>
  <c r="BK286"/>
  <c r="BK271"/>
  <c r="J261"/>
  <c r="BK259"/>
  <c r="J240"/>
  <c r="BK235"/>
  <c r="BK230"/>
  <c r="BK225"/>
  <c r="J217"/>
  <c r="BK212"/>
  <c r="J207"/>
  <c r="BK203"/>
  <c r="J195"/>
  <c r="BK187"/>
  <c r="J181"/>
  <c r="BK162"/>
  <c r="J149"/>
  <c r="J144"/>
  <c i="1" r="AS115"/>
  <c r="AS101"/>
  <c i="14" r="F39"/>
  <c i="12" r="J357"/>
  <c r="BK353"/>
  <c r="BK349"/>
  <c r="BK345"/>
  <c r="BK317"/>
  <c r="J303"/>
  <c r="J278"/>
  <c r="BK262"/>
  <c r="BK238"/>
  <c r="BK230"/>
  <c r="BK225"/>
  <c r="J212"/>
  <c r="J209"/>
  <c r="J199"/>
  <c r="J189"/>
  <c r="BK181"/>
  <c r="J171"/>
  <c r="J169"/>
  <c r="BK162"/>
  <c r="J155"/>
  <c r="BK152"/>
  <c r="J145"/>
  <c r="BK142"/>
  <c r="J134"/>
  <c i="11" r="J445"/>
  <c r="BK440"/>
  <c r="J427"/>
  <c r="BK424"/>
  <c r="BK416"/>
  <c r="BK414"/>
  <c r="J372"/>
  <c r="J347"/>
  <c r="J337"/>
  <c r="J300"/>
  <c r="BK293"/>
  <c r="BK291"/>
  <c r="J283"/>
  <c r="J266"/>
  <c r="J259"/>
  <c r="BK257"/>
  <c r="BK244"/>
  <c r="BK240"/>
  <c r="BK233"/>
  <c r="J221"/>
  <c r="BK217"/>
  <c r="J208"/>
  <c r="J206"/>
  <c r="BK167"/>
  <c i="10" r="BK130"/>
  <c i="9" r="BK170"/>
  <c r="BK165"/>
  <c r="J151"/>
  <c r="BK130"/>
  <c i="8" r="BK757"/>
  <c r="J757"/>
  <c r="BK752"/>
  <c r="J752"/>
  <c r="BK747"/>
  <c r="J747"/>
  <c r="BK742"/>
  <c r="J742"/>
  <c r="J738"/>
  <c r="BK733"/>
  <c r="BK728"/>
  <c r="BK719"/>
  <c r="BK714"/>
  <c r="BK710"/>
  <c r="BK693"/>
  <c r="BK666"/>
  <c r="J645"/>
  <c r="J627"/>
  <c r="BK601"/>
  <c r="BK582"/>
  <c r="J574"/>
  <c r="J569"/>
  <c r="J565"/>
  <c r="J559"/>
  <c r="BK553"/>
  <c r="J548"/>
  <c r="BK534"/>
  <c r="J516"/>
  <c r="BK512"/>
  <c r="J502"/>
  <c r="J485"/>
  <c r="BK460"/>
  <c r="J437"/>
  <c r="J417"/>
  <c r="J412"/>
  <c r="BK408"/>
  <c r="J390"/>
  <c r="BK379"/>
  <c r="J373"/>
  <c r="J337"/>
  <c r="J324"/>
  <c r="BK314"/>
  <c r="J301"/>
  <c r="BK292"/>
  <c r="J276"/>
  <c r="BK258"/>
  <c r="J254"/>
  <c r="J247"/>
  <c r="J242"/>
  <c r="J240"/>
  <c r="J234"/>
  <c r="J230"/>
  <c r="J214"/>
  <c r="J196"/>
  <c r="J190"/>
  <c r="BK185"/>
  <c r="BK157"/>
  <c i="7" r="BK148"/>
  <c r="J139"/>
  <c r="J135"/>
  <c r="J131"/>
  <c r="BK128"/>
  <c i="6" r="BK192"/>
  <c r="BK175"/>
  <c r="J170"/>
  <c r="J165"/>
  <c r="J161"/>
  <c r="BK150"/>
  <c r="BK140"/>
  <c r="BK137"/>
  <c r="BK130"/>
  <c i="5" r="BK645"/>
  <c r="BK636"/>
  <c r="J634"/>
  <c r="J632"/>
  <c r="J629"/>
  <c r="J621"/>
  <c r="J615"/>
  <c r="J607"/>
  <c r="J577"/>
  <c r="BK527"/>
  <c r="BK524"/>
  <c r="BK498"/>
  <c r="BK493"/>
  <c r="J481"/>
  <c r="BK416"/>
  <c r="BK410"/>
  <c r="BK408"/>
  <c r="J403"/>
  <c r="BK400"/>
  <c r="BK398"/>
  <c r="J382"/>
  <c r="BK371"/>
  <c r="J355"/>
  <c r="BK353"/>
  <c r="J348"/>
  <c r="BK330"/>
  <c r="BK328"/>
  <c r="J313"/>
  <c r="BK300"/>
  <c r="J295"/>
  <c r="J282"/>
  <c r="BK273"/>
  <c r="J270"/>
  <c r="J263"/>
  <c r="BK260"/>
  <c r="BK255"/>
  <c r="J226"/>
  <c r="BK214"/>
  <c r="J191"/>
  <c r="BK165"/>
  <c r="BK158"/>
  <c r="J150"/>
  <c r="BK147"/>
  <c r="J145"/>
  <c i="4" r="BK135"/>
  <c r="BK128"/>
  <c i="3" r="J179"/>
  <c r="BK172"/>
  <c r="BK167"/>
  <c r="BK145"/>
  <c r="J136"/>
  <c r="J133"/>
  <c i="2" r="BK524"/>
  <c r="BK522"/>
  <c r="BK517"/>
  <c r="J513"/>
  <c r="J508"/>
  <c r="J488"/>
  <c r="J486"/>
  <c r="BK481"/>
  <c r="J477"/>
  <c r="BK468"/>
  <c r="J465"/>
  <c r="BK459"/>
  <c r="BK455"/>
  <c r="J450"/>
  <c r="BK440"/>
  <c r="J431"/>
  <c r="J426"/>
  <c r="BK404"/>
  <c r="BK398"/>
  <c r="J388"/>
  <c r="BK383"/>
  <c r="BK373"/>
  <c r="BK367"/>
  <c r="BK363"/>
  <c r="BK358"/>
  <c r="BK346"/>
  <c r="J342"/>
  <c r="J338"/>
  <c r="BK331"/>
  <c r="J326"/>
  <c r="J321"/>
  <c r="BK304"/>
  <c r="BK297"/>
  <c r="BK294"/>
  <c r="BK288"/>
  <c r="J281"/>
  <c r="BK276"/>
  <c r="J271"/>
  <c r="BK269"/>
  <c r="BK261"/>
  <c r="BK250"/>
  <c r="J244"/>
  <c r="BK240"/>
  <c r="J235"/>
  <c r="BK221"/>
  <c r="J212"/>
  <c r="BK195"/>
  <c r="J187"/>
  <c r="J183"/>
  <c r="J162"/>
  <c r="BK157"/>
  <c r="BK144"/>
  <c r="BK139"/>
  <c i="1" r="AS106"/>
  <c r="AS96"/>
  <c i="14" r="F41"/>
  <c i="1" r="BD116"/>
  <c r="BD115"/>
  <c i="14" r="J38"/>
  <c i="1" r="AW116"/>
  <c r="AU115"/>
  <c i="14" r="F40"/>
  <c i="1" r="BC116"/>
  <c r="BC115"/>
  <c r="AY115"/>
  <c i="2" l="1" r="R138"/>
  <c r="R249"/>
  <c r="T296"/>
  <c r="P325"/>
  <c r="R387"/>
  <c r="R420"/>
  <c r="R464"/>
  <c r="BK485"/>
  <c r="J485"/>
  <c r="J110"/>
  <c r="P492"/>
  <c r="P491"/>
  <c i="3" r="R129"/>
  <c r="R128"/>
  <c r="R127"/>
  <c r="R166"/>
  <c i="4" r="R127"/>
  <c r="R126"/>
  <c r="R125"/>
  <c i="5" r="BK137"/>
  <c r="J137"/>
  <c r="J102"/>
  <c r="P137"/>
  <c r="P276"/>
  <c r="P342"/>
  <c r="BK472"/>
  <c r="J472"/>
  <c r="J105"/>
  <c r="R472"/>
  <c r="BK540"/>
  <c r="J540"/>
  <c r="J107"/>
  <c r="R540"/>
  <c r="P560"/>
  <c r="BK620"/>
  <c r="J620"/>
  <c r="J109"/>
  <c r="T620"/>
  <c r="P638"/>
  <c r="T638"/>
  <c r="R644"/>
  <c i="6" r="BK129"/>
  <c r="BK128"/>
  <c r="T129"/>
  <c r="T128"/>
  <c i="7" r="T127"/>
  <c r="T126"/>
  <c r="T125"/>
  <c i="8" r="P139"/>
  <c r="BK229"/>
  <c r="J229"/>
  <c r="J103"/>
  <c r="BK266"/>
  <c r="J266"/>
  <c r="J104"/>
  <c r="T396"/>
  <c r="P441"/>
  <c r="P478"/>
  <c r="T506"/>
  <c r="R533"/>
  <c r="R698"/>
  <c r="BK727"/>
  <c r="BK726"/>
  <c r="J726"/>
  <c r="J112"/>
  <c i="9" r="BK129"/>
  <c r="BK128"/>
  <c r="P159"/>
  <c i="10" r="R126"/>
  <c r="R125"/>
  <c r="R124"/>
  <c i="11" r="BK137"/>
  <c r="T249"/>
  <c r="R310"/>
  <c r="BK336"/>
  <c r="J336"/>
  <c r="J106"/>
  <c r="BK357"/>
  <c r="J357"/>
  <c r="J107"/>
  <c r="BK404"/>
  <c r="J404"/>
  <c r="J108"/>
  <c r="T431"/>
  <c r="T430"/>
  <c i="12" r="R130"/>
  <c r="R129"/>
  <c r="P302"/>
  <c r="T302"/>
  <c r="P356"/>
  <c r="R356"/>
  <c i="2" r="T138"/>
  <c r="T249"/>
  <c r="P296"/>
  <c r="R296"/>
  <c r="T325"/>
  <c r="BK387"/>
  <c r="J387"/>
  <c r="J107"/>
  <c r="T387"/>
  <c r="T420"/>
  <c r="T464"/>
  <c r="P485"/>
  <c r="R492"/>
  <c r="R491"/>
  <c i="3" r="T129"/>
  <c r="T128"/>
  <c r="P166"/>
  <c i="5" r="R137"/>
  <c r="BK276"/>
  <c r="J276"/>
  <c r="J103"/>
  <c r="BK342"/>
  <c r="J342"/>
  <c r="J104"/>
  <c r="R342"/>
  <c r="P472"/>
  <c r="BK560"/>
  <c r="J560"/>
  <c r="J108"/>
  <c r="R560"/>
  <c r="R620"/>
  <c r="BK638"/>
  <c r="J638"/>
  <c r="J110"/>
  <c r="R638"/>
  <c r="T644"/>
  <c i="6" r="R129"/>
  <c r="R128"/>
  <c r="P174"/>
  <c r="T174"/>
  <c i="7" r="P127"/>
  <c r="P126"/>
  <c r="P125"/>
  <c i="1" r="AU104"/>
  <c i="8" r="R139"/>
  <c r="P229"/>
  <c r="P266"/>
  <c r="R396"/>
  <c r="R441"/>
  <c r="T478"/>
  <c r="R506"/>
  <c r="P533"/>
  <c r="P698"/>
  <c r="T727"/>
  <c r="T726"/>
  <c i="9" r="P129"/>
  <c r="P128"/>
  <c r="P127"/>
  <c i="1" r="AU108"/>
  <c i="9" r="T159"/>
  <c i="10" r="P126"/>
  <c r="P125"/>
  <c r="P124"/>
  <c i="1" r="AU109"/>
  <c i="11" r="P137"/>
  <c r="R249"/>
  <c r="BK310"/>
  <c r="J310"/>
  <c r="J105"/>
  <c r="P336"/>
  <c r="T357"/>
  <c r="P404"/>
  <c r="P431"/>
  <c r="P430"/>
  <c i="12" r="T130"/>
  <c r="T129"/>
  <c i="13" r="P126"/>
  <c r="P125"/>
  <c r="P124"/>
  <c i="1" r="AU114"/>
  <c i="2" r="P420"/>
  <c r="P464"/>
  <c r="T485"/>
  <c r="T492"/>
  <c r="T491"/>
  <c i="3" r="BK129"/>
  <c r="J129"/>
  <c r="J102"/>
  <c r="BK166"/>
  <c r="J166"/>
  <c r="J103"/>
  <c i="4" r="BK127"/>
  <c r="J127"/>
  <c r="J100"/>
  <c r="T127"/>
  <c r="T126"/>
  <c r="T125"/>
  <c i="7" r="BK127"/>
  <c r="J127"/>
  <c r="J100"/>
  <c i="8" r="T139"/>
  <c r="R229"/>
  <c r="T266"/>
  <c r="BK396"/>
  <c r="J396"/>
  <c r="J105"/>
  <c r="BK441"/>
  <c r="J441"/>
  <c r="J106"/>
  <c r="R478"/>
  <c r="P506"/>
  <c r="T533"/>
  <c r="T698"/>
  <c r="P727"/>
  <c r="P726"/>
  <c i="9" r="T129"/>
  <c r="T128"/>
  <c r="T127"/>
  <c r="BK159"/>
  <c r="J159"/>
  <c r="J103"/>
  <c i="10" r="T126"/>
  <c r="T125"/>
  <c r="T124"/>
  <c i="11" r="R137"/>
  <c r="P249"/>
  <c r="P310"/>
  <c r="T336"/>
  <c r="R357"/>
  <c r="R404"/>
  <c r="R431"/>
  <c r="R430"/>
  <c i="12" r="BK130"/>
  <c r="BK129"/>
  <c r="J129"/>
  <c r="J101"/>
  <c i="13" r="BK126"/>
  <c r="T126"/>
  <c r="T125"/>
  <c r="T124"/>
  <c i="2" r="BK138"/>
  <c r="J138"/>
  <c r="J102"/>
  <c r="P138"/>
  <c r="BK249"/>
  <c r="J249"/>
  <c r="J103"/>
  <c r="P249"/>
  <c r="BK296"/>
  <c r="J296"/>
  <c r="J104"/>
  <c r="BK325"/>
  <c r="J325"/>
  <c r="J105"/>
  <c r="R325"/>
  <c r="P387"/>
  <c r="BK420"/>
  <c r="J420"/>
  <c r="J108"/>
  <c r="BK464"/>
  <c r="J464"/>
  <c r="J109"/>
  <c r="R485"/>
  <c r="BK492"/>
  <c r="J492"/>
  <c r="J112"/>
  <c i="3" r="P129"/>
  <c r="P128"/>
  <c r="P127"/>
  <c i="1" r="AU98"/>
  <c i="3" r="T166"/>
  <c i="4" r="P127"/>
  <c r="P126"/>
  <c r="P125"/>
  <c i="1" r="AU99"/>
  <c i="5" r="T137"/>
  <c r="R276"/>
  <c r="T276"/>
  <c r="T342"/>
  <c r="T472"/>
  <c r="P540"/>
  <c r="T540"/>
  <c r="T560"/>
  <c r="P620"/>
  <c r="BK644"/>
  <c r="J644"/>
  <c r="J111"/>
  <c r="P644"/>
  <c i="6" r="P129"/>
  <c r="P128"/>
  <c r="P127"/>
  <c i="1" r="AU103"/>
  <c i="6" r="BK174"/>
  <c r="J174"/>
  <c r="J103"/>
  <c r="R174"/>
  <c i="7" r="R127"/>
  <c r="R126"/>
  <c r="R125"/>
  <c i="8" r="BK139"/>
  <c r="J139"/>
  <c r="J102"/>
  <c r="T229"/>
  <c r="R266"/>
  <c r="P396"/>
  <c r="T441"/>
  <c r="BK478"/>
  <c r="J478"/>
  <c r="J107"/>
  <c r="BK506"/>
  <c r="J506"/>
  <c r="J108"/>
  <c r="BK533"/>
  <c r="J533"/>
  <c r="J109"/>
  <c r="BK698"/>
  <c r="J698"/>
  <c r="J110"/>
  <c r="R727"/>
  <c r="R726"/>
  <c i="9" r="R129"/>
  <c r="R128"/>
  <c r="R127"/>
  <c r="R159"/>
  <c i="10" r="BK126"/>
  <c r="J126"/>
  <c r="J100"/>
  <c i="11" r="T137"/>
  <c r="BK249"/>
  <c r="J249"/>
  <c r="J103"/>
  <c r="T310"/>
  <c r="R336"/>
  <c r="P357"/>
  <c r="T404"/>
  <c r="BK431"/>
  <c r="J431"/>
  <c r="J111"/>
  <c i="12" r="P130"/>
  <c r="P129"/>
  <c r="P128"/>
  <c i="1" r="AU113"/>
  <c i="12" r="BK302"/>
  <c r="J302"/>
  <c r="J103"/>
  <c r="R302"/>
  <c r="BK356"/>
  <c r="J356"/>
  <c r="J104"/>
  <c r="T356"/>
  <c i="13" r="R126"/>
  <c r="R125"/>
  <c r="R124"/>
  <c i="2" r="F95"/>
  <c r="F96"/>
  <c r="J132"/>
  <c r="BE149"/>
  <c r="BE187"/>
  <c r="BE203"/>
  <c r="BE217"/>
  <c r="BE259"/>
  <c r="BE261"/>
  <c r="BE271"/>
  <c r="BE286"/>
  <c r="BE326"/>
  <c r="BE338"/>
  <c r="BE342"/>
  <c r="BE351"/>
  <c r="BE358"/>
  <c r="BE392"/>
  <c r="BE416"/>
  <c r="BE421"/>
  <c r="BE438"/>
  <c r="BE450"/>
  <c r="BE465"/>
  <c r="BE468"/>
  <c r="BE488"/>
  <c r="BE508"/>
  <c r="BE517"/>
  <c r="BE524"/>
  <c i="3" r="J95"/>
  <c r="J96"/>
  <c r="F123"/>
  <c i="4" r="J91"/>
  <c r="J94"/>
  <c r="F122"/>
  <c i="5" r="E85"/>
  <c r="F96"/>
  <c r="J131"/>
  <c r="BE138"/>
  <c r="BE191"/>
  <c r="BE198"/>
  <c r="BE206"/>
  <c r="BE230"/>
  <c r="BE235"/>
  <c r="BE263"/>
  <c r="BE302"/>
  <c r="BE313"/>
  <c r="BE355"/>
  <c r="BE364"/>
  <c r="BE418"/>
  <c r="BE425"/>
  <c r="BE430"/>
  <c r="BE441"/>
  <c r="BE458"/>
  <c r="BE465"/>
  <c r="BE473"/>
  <c r="BE483"/>
  <c r="BE516"/>
  <c r="BE535"/>
  <c r="BE541"/>
  <c r="BE547"/>
  <c r="BE561"/>
  <c r="BE625"/>
  <c r="BE641"/>
  <c r="BE666"/>
  <c i="6" r="J93"/>
  <c r="J95"/>
  <c r="E113"/>
  <c r="BE137"/>
  <c r="BE146"/>
  <c i="7" r="J91"/>
  <c r="J93"/>
  <c r="J94"/>
  <c r="BE131"/>
  <c r="BE135"/>
  <c r="BE139"/>
  <c i="8" r="E85"/>
  <c r="J93"/>
  <c r="J96"/>
  <c r="F133"/>
  <c r="BE140"/>
  <c r="BE146"/>
  <c r="BE201"/>
  <c r="BE205"/>
  <c r="BE214"/>
  <c r="BE247"/>
  <c r="BE260"/>
  <c r="BE276"/>
  <c r="BE324"/>
  <c r="BE397"/>
  <c r="BE425"/>
  <c r="BE469"/>
  <c r="BE479"/>
  <c r="BE502"/>
  <c r="BE516"/>
  <c r="BE520"/>
  <c r="BE527"/>
  <c r="BE574"/>
  <c r="BE587"/>
  <c r="BE591"/>
  <c r="BE608"/>
  <c r="BE619"/>
  <c r="BE629"/>
  <c r="BE645"/>
  <c r="BE651"/>
  <c r="BE671"/>
  <c r="BE682"/>
  <c r="BE702"/>
  <c r="BE723"/>
  <c r="BE728"/>
  <c r="BE733"/>
  <c r="BE738"/>
  <c r="BE742"/>
  <c r="BE747"/>
  <c r="BE752"/>
  <c r="BE757"/>
  <c i="9" r="J93"/>
  <c r="J96"/>
  <c r="BE133"/>
  <c r="BE144"/>
  <c r="BE160"/>
  <c i="10" r="J93"/>
  <c r="F120"/>
  <c r="BE134"/>
  <c r="BE138"/>
  <c i="11" r="J93"/>
  <c r="J95"/>
  <c r="BE138"/>
  <c r="BE145"/>
  <c r="BE182"/>
  <c r="BE186"/>
  <c r="BE194"/>
  <c r="BE268"/>
  <c r="BE273"/>
  <c r="BE278"/>
  <c r="BE285"/>
  <c r="BE303"/>
  <c r="BE321"/>
  <c r="BE337"/>
  <c r="BE353"/>
  <c r="BE358"/>
  <c r="BE389"/>
  <c r="BE396"/>
  <c r="BE405"/>
  <c r="BK426"/>
  <c r="J426"/>
  <c r="J109"/>
  <c i="12" r="J93"/>
  <c r="F96"/>
  <c r="J124"/>
  <c r="BE134"/>
  <c r="BE162"/>
  <c r="BE212"/>
  <c r="BE216"/>
  <c r="BE220"/>
  <c r="BE246"/>
  <c r="BE325"/>
  <c i="2" r="E122"/>
  <c r="J130"/>
  <c r="BE139"/>
  <c r="BE157"/>
  <c r="BE181"/>
  <c r="BE183"/>
  <c r="BE195"/>
  <c r="BE207"/>
  <c r="BE225"/>
  <c r="BE230"/>
  <c r="BE250"/>
  <c r="BE269"/>
  <c r="BE281"/>
  <c r="BE288"/>
  <c r="BE297"/>
  <c r="BE304"/>
  <c r="BE319"/>
  <c r="BE336"/>
  <c r="BE346"/>
  <c r="BE363"/>
  <c r="BE367"/>
  <c r="BE373"/>
  <c r="BE383"/>
  <c r="BE398"/>
  <c r="BE410"/>
  <c r="BE426"/>
  <c r="BE440"/>
  <c r="BE459"/>
  <c r="BE477"/>
  <c r="BE493"/>
  <c r="BE513"/>
  <c i="3" r="F96"/>
  <c r="E113"/>
  <c r="BE130"/>
  <c r="BE133"/>
  <c r="BE157"/>
  <c i="4" r="J93"/>
  <c r="E113"/>
  <c r="F121"/>
  <c r="BE131"/>
  <c r="BE135"/>
  <c r="BE150"/>
  <c r="BK134"/>
  <c r="J134"/>
  <c r="J101"/>
  <c i="5" r="J129"/>
  <c r="BE158"/>
  <c r="BE273"/>
  <c r="BE277"/>
  <c r="BE295"/>
  <c r="BE307"/>
  <c r="BE309"/>
  <c r="BE340"/>
  <c r="BE348"/>
  <c r="BE353"/>
  <c r="BE382"/>
  <c r="BE398"/>
  <c r="BE403"/>
  <c r="BE408"/>
  <c r="BE416"/>
  <c r="BE456"/>
  <c r="BE481"/>
  <c r="BE493"/>
  <c r="BE507"/>
  <c r="BE520"/>
  <c r="BE555"/>
  <c r="BE600"/>
  <c r="BE629"/>
  <c r="BE632"/>
  <c r="BE639"/>
  <c r="BE645"/>
  <c r="BK526"/>
  <c r="J526"/>
  <c r="J106"/>
  <c i="6" r="F96"/>
  <c r="F123"/>
  <c r="J124"/>
  <c r="BE153"/>
  <c r="BE165"/>
  <c r="BE175"/>
  <c i="7" r="E85"/>
  <c r="F93"/>
  <c r="F94"/>
  <c r="BE128"/>
  <c i="1" r="BB104"/>
  <c i="8" r="J133"/>
  <c r="BE179"/>
  <c r="BE181"/>
  <c r="BE190"/>
  <c r="BE224"/>
  <c r="BE258"/>
  <c r="BE301"/>
  <c r="BE312"/>
  <c r="BE314"/>
  <c r="BE319"/>
  <c r="BE337"/>
  <c r="BE361"/>
  <c r="BE367"/>
  <c r="BE379"/>
  <c r="BE390"/>
  <c r="BE433"/>
  <c r="BE437"/>
  <c r="BE442"/>
  <c r="BE460"/>
  <c r="BE534"/>
  <c r="BE541"/>
  <c r="BE548"/>
  <c r="BE559"/>
  <c r="BE565"/>
  <c r="BE582"/>
  <c r="BE595"/>
  <c r="BE601"/>
  <c r="BE704"/>
  <c r="BE710"/>
  <c r="BE719"/>
  <c i="9" r="E85"/>
  <c r="F95"/>
  <c r="F124"/>
  <c r="BE130"/>
  <c r="BE141"/>
  <c r="BE148"/>
  <c r="BE170"/>
  <c i="10" r="E112"/>
  <c r="J118"/>
  <c r="J121"/>
  <c i="11" r="E85"/>
  <c r="F96"/>
  <c r="F131"/>
  <c r="BE167"/>
  <c r="BE206"/>
  <c r="BE208"/>
  <c r="BE233"/>
  <c r="BE257"/>
  <c r="BE266"/>
  <c r="BE293"/>
  <c r="BE311"/>
  <c r="BE316"/>
  <c r="BE341"/>
  <c r="BE347"/>
  <c r="BE365"/>
  <c r="BE377"/>
  <c r="BE384"/>
  <c r="BE416"/>
  <c r="BE420"/>
  <c r="BE432"/>
  <c i="12" r="E114"/>
  <c r="F124"/>
  <c r="J125"/>
  <c r="BE149"/>
  <c r="BE189"/>
  <c r="BE262"/>
  <c r="BE270"/>
  <c r="BE278"/>
  <c r="BE286"/>
  <c r="BE317"/>
  <c r="BE333"/>
  <c r="BE349"/>
  <c r="BE357"/>
  <c i="13" r="J91"/>
  <c r="J93"/>
  <c r="BE138"/>
  <c r="BK133"/>
  <c r="J133"/>
  <c r="J101"/>
  <c i="14" r="F96"/>
  <c r="F120"/>
  <c r="J120"/>
  <c i="2" r="J96"/>
  <c r="BE144"/>
  <c r="BE162"/>
  <c r="BE212"/>
  <c r="BE221"/>
  <c r="BE235"/>
  <c r="BE240"/>
  <c r="BE244"/>
  <c r="BE276"/>
  <c r="BE294"/>
  <c r="BE321"/>
  <c r="BE331"/>
  <c r="BE388"/>
  <c r="BE404"/>
  <c r="BE431"/>
  <c r="BE455"/>
  <c r="BE473"/>
  <c r="BE481"/>
  <c r="BE522"/>
  <c i="3" r="J121"/>
  <c r="BE136"/>
  <c r="BE145"/>
  <c r="BE154"/>
  <c r="BE167"/>
  <c i="4" r="BE139"/>
  <c i="5" r="F95"/>
  <c r="BE145"/>
  <c r="BE147"/>
  <c r="BE150"/>
  <c r="BE193"/>
  <c r="BE240"/>
  <c r="BE243"/>
  <c r="BE270"/>
  <c r="BE300"/>
  <c r="BE320"/>
  <c r="BE328"/>
  <c r="BE343"/>
  <c r="BE362"/>
  <c r="BE369"/>
  <c r="BE371"/>
  <c r="BE400"/>
  <c r="BE569"/>
  <c r="BE577"/>
  <c r="BE582"/>
  <c r="BE607"/>
  <c r="BE636"/>
  <c r="BE670"/>
  <c r="BE674"/>
  <c r="BE678"/>
  <c r="BE680"/>
  <c i="7" r="BE148"/>
  <c r="BK134"/>
  <c r="J134"/>
  <c r="J101"/>
  <c i="8" r="F96"/>
  <c r="BE152"/>
  <c r="BE157"/>
  <c r="BE210"/>
  <c r="BE230"/>
  <c r="BE234"/>
  <c r="BE240"/>
  <c r="BE242"/>
  <c r="BE254"/>
  <c r="BE264"/>
  <c r="BE267"/>
  <c r="BE274"/>
  <c r="BE285"/>
  <c r="BE292"/>
  <c r="BE299"/>
  <c r="BE332"/>
  <c r="BE342"/>
  <c r="BE355"/>
  <c r="BE408"/>
  <c r="BE417"/>
  <c r="BE512"/>
  <c r="BE553"/>
  <c r="BE576"/>
  <c r="BE655"/>
  <c r="BE693"/>
  <c r="BE699"/>
  <c r="BE714"/>
  <c i="9" r="J95"/>
  <c r="BE136"/>
  <c i="10" r="F94"/>
  <c r="BE127"/>
  <c r="BE130"/>
  <c r="BK137"/>
  <c r="J137"/>
  <c r="J102"/>
  <c i="11" r="J96"/>
  <c r="BE152"/>
  <c r="BE160"/>
  <c r="BE180"/>
  <c r="BE196"/>
  <c r="BE213"/>
  <c r="BE217"/>
  <c r="BE228"/>
  <c r="BE240"/>
  <c r="BE244"/>
  <c r="BE250"/>
  <c r="BE283"/>
  <c r="BE328"/>
  <c r="BE409"/>
  <c r="BE414"/>
  <c r="BE424"/>
  <c r="BE427"/>
  <c r="BE445"/>
  <c r="BE449"/>
  <c r="BE454"/>
  <c i="12" r="BE131"/>
  <c r="BE137"/>
  <c r="BE159"/>
  <c r="BE171"/>
  <c r="BE177"/>
  <c r="BE209"/>
  <c r="BE254"/>
  <c r="BE340"/>
  <c r="BE353"/>
  <c r="BE361"/>
  <c i="13" r="E85"/>
  <c r="F93"/>
  <c r="F94"/>
  <c r="BE127"/>
  <c r="BE130"/>
  <c r="BE134"/>
  <c r="BK137"/>
  <c r="J137"/>
  <c r="J102"/>
  <c i="14" r="E110"/>
  <c r="J118"/>
  <c r="BE125"/>
  <c i="2" r="BE486"/>
  <c r="BK372"/>
  <c r="J372"/>
  <c r="J106"/>
  <c i="3" r="BE172"/>
  <c r="BE179"/>
  <c i="4" r="BE128"/>
  <c r="BK138"/>
  <c r="J138"/>
  <c r="J102"/>
  <c r="BK149"/>
  <c r="J149"/>
  <c r="J103"/>
  <c i="5" r="J96"/>
  <c r="BE165"/>
  <c r="BE214"/>
  <c r="BE226"/>
  <c r="BE255"/>
  <c r="BE260"/>
  <c r="BE282"/>
  <c r="BE286"/>
  <c r="BE330"/>
  <c r="BE376"/>
  <c r="BE389"/>
  <c r="BE410"/>
  <c r="BE488"/>
  <c r="BE498"/>
  <c r="BE524"/>
  <c r="BE527"/>
  <c r="BE591"/>
  <c r="BE615"/>
  <c r="BE621"/>
  <c r="BE634"/>
  <c i="6" r="BE130"/>
  <c r="BE140"/>
  <c r="BE150"/>
  <c r="BE161"/>
  <c r="BE170"/>
  <c r="BE180"/>
  <c r="BE188"/>
  <c r="BE192"/>
  <c i="7" r="BK138"/>
  <c r="J138"/>
  <c r="J102"/>
  <c r="BK147"/>
  <c r="J147"/>
  <c r="J103"/>
  <c i="8" r="BE165"/>
  <c r="BE170"/>
  <c r="BE174"/>
  <c r="BE185"/>
  <c r="BE192"/>
  <c r="BE196"/>
  <c r="BE220"/>
  <c r="BE249"/>
  <c r="BE287"/>
  <c r="BE373"/>
  <c r="BE404"/>
  <c r="BE412"/>
  <c r="BE451"/>
  <c r="BE485"/>
  <c r="BE507"/>
  <c r="BE569"/>
  <c r="BE627"/>
  <c r="BE634"/>
  <c r="BE666"/>
  <c r="BK722"/>
  <c r="J722"/>
  <c r="J111"/>
  <c i="9" r="BE151"/>
  <c r="BE165"/>
  <c i="10" r="BK133"/>
  <c r="J133"/>
  <c r="J101"/>
  <c i="11" r="BE221"/>
  <c r="BE259"/>
  <c r="BE291"/>
  <c r="BE300"/>
  <c r="BE372"/>
  <c r="BE440"/>
  <c r="BK302"/>
  <c r="J302"/>
  <c r="J104"/>
  <c i="12" r="BE142"/>
  <c r="BE145"/>
  <c r="BE152"/>
  <c r="BE155"/>
  <c r="BE165"/>
  <c r="BE169"/>
  <c r="BE173"/>
  <c r="BE181"/>
  <c r="BE199"/>
  <c r="BE225"/>
  <c r="BE230"/>
  <c r="BE238"/>
  <c r="BE294"/>
  <c r="BE303"/>
  <c r="BE308"/>
  <c r="BE345"/>
  <c i="13" r="J94"/>
  <c i="14" r="J96"/>
  <c i="1" r="BB116"/>
  <c i="14" r="BK124"/>
  <c r="J124"/>
  <c r="J100"/>
  <c i="2" r="J38"/>
  <c i="1" r="AW97"/>
  <c i="3" r="J38"/>
  <c i="1" r="AW98"/>
  <c i="5" r="J38"/>
  <c i="1" r="AW102"/>
  <c i="8" r="J38"/>
  <c i="1" r="AW107"/>
  <c i="3" r="F38"/>
  <c i="1" r="BA98"/>
  <c i="6" r="F40"/>
  <c i="1" r="BC103"/>
  <c i="7" r="F36"/>
  <c i="1" r="BA104"/>
  <c i="8" r="F39"/>
  <c i="1" r="BB107"/>
  <c i="12" r="F40"/>
  <c i="1" r="BC113"/>
  <c i="5" r="F39"/>
  <c i="1" r="BB102"/>
  <c i="6" r="F41"/>
  <c i="1" r="BD103"/>
  <c i="8" r="F41"/>
  <c i="1" r="BD107"/>
  <c i="13" r="J36"/>
  <c i="1" r="AW114"/>
  <c i="13" r="F39"/>
  <c i="1" r="BD114"/>
  <c i="2" r="F41"/>
  <c i="1" r="BD97"/>
  <c i="6" r="F39"/>
  <c i="1" r="BB103"/>
  <c i="10" r="F37"/>
  <c i="1" r="BB109"/>
  <c i="11" r="J38"/>
  <c i="1" r="AW112"/>
  <c i="5" r="F40"/>
  <c i="1" r="BC102"/>
  <c i="11" r="F41"/>
  <c i="1" r="BD112"/>
  <c i="9" r="F38"/>
  <c i="1" r="BA108"/>
  <c i="10" r="F38"/>
  <c i="1" r="BC109"/>
  <c i="11" r="F40"/>
  <c i="1" r="BC112"/>
  <c i="13" r="F37"/>
  <c i="1" r="BB114"/>
  <c i="2" r="F40"/>
  <c i="1" r="BC97"/>
  <c i="4" r="F37"/>
  <c i="1" r="BB99"/>
  <c i="5" r="F41"/>
  <c i="1" r="BD102"/>
  <c i="12" r="F38"/>
  <c i="1" r="BA113"/>
  <c i="14" r="F38"/>
  <c i="1" r="BA116"/>
  <c r="BA115"/>
  <c r="AW115"/>
  <c r="BB115"/>
  <c r="AX115"/>
  <c i="9" r="F41"/>
  <c i="1" r="BD108"/>
  <c i="11" r="F38"/>
  <c i="1" r="BA112"/>
  <c i="2" r="F39"/>
  <c i="1" r="BB97"/>
  <c i="6" r="F38"/>
  <c i="1" r="BA103"/>
  <c i="10" r="F39"/>
  <c i="1" r="BD109"/>
  <c i="13" r="F38"/>
  <c i="1" r="BC114"/>
  <c i="3" r="F39"/>
  <c i="1" r="BB98"/>
  <c i="4" r="F36"/>
  <c i="1" r="BA99"/>
  <c i="7" r="J36"/>
  <c i="1" r="AW104"/>
  <c i="8" r="F40"/>
  <c i="1" r="BC107"/>
  <c i="13" r="F36"/>
  <c i="1" r="BA114"/>
  <c i="2" r="F38"/>
  <c i="1" r="BA97"/>
  <c i="3" r="F40"/>
  <c i="1" r="BC98"/>
  <c i="5" r="F38"/>
  <c i="1" r="BA102"/>
  <c i="6" r="J38"/>
  <c i="1" r="AW103"/>
  <c i="11" r="F39"/>
  <c i="1" r="BB112"/>
  <c r="AS95"/>
  <c r="AS105"/>
  <c i="4" r="F38"/>
  <c i="1" r="BC99"/>
  <c i="7" r="F38"/>
  <c i="1" r="BC104"/>
  <c i="12" r="F39"/>
  <c i="1" r="BB113"/>
  <c i="3" r="F41"/>
  <c i="1" r="BD98"/>
  <c i="4" r="J36"/>
  <c i="1" r="AW99"/>
  <c i="7" r="F39"/>
  <c i="1" r="BD104"/>
  <c i="9" r="F39"/>
  <c i="1" r="BB108"/>
  <c i="10" r="F36"/>
  <c i="1" r="BA109"/>
  <c i="4" r="F39"/>
  <c i="1" r="BD99"/>
  <c i="8" r="F38"/>
  <c i="1" r="BA107"/>
  <c i="9" r="F40"/>
  <c i="1" r="BC108"/>
  <c i="12" r="J38"/>
  <c i="1" r="AW113"/>
  <c i="9" r="J38"/>
  <c i="1" r="AW108"/>
  <c i="10" r="J36"/>
  <c i="1" r="AW109"/>
  <c i="12" r="F41"/>
  <c i="1" r="BD113"/>
  <c r="AS110"/>
  <c r="AS100"/>
  <c i="14" r="J37"/>
  <c i="1" r="AV116"/>
  <c r="AT116"/>
  <c i="11" l="1" r="T136"/>
  <c r="T135"/>
  <c i="5" r="T136"/>
  <c r="T135"/>
  <c i="11" r="R136"/>
  <c r="R135"/>
  <c i="12" r="T128"/>
  <c i="8" r="R138"/>
  <c r="R137"/>
  <c i="11" r="BK136"/>
  <c i="8" r="P138"/>
  <c r="P137"/>
  <c i="1" r="AU107"/>
  <c i="6" r="BK127"/>
  <c r="J127"/>
  <c i="5" r="P136"/>
  <c r="P135"/>
  <c i="1" r="AU102"/>
  <c i="2" r="R137"/>
  <c r="R136"/>
  <c i="13" r="BK125"/>
  <c r="J125"/>
  <c r="J99"/>
  <c i="11" r="P136"/>
  <c r="P135"/>
  <c i="1" r="AU112"/>
  <c i="6" r="R127"/>
  <c i="5" r="R136"/>
  <c r="R135"/>
  <c i="6" r="T127"/>
  <c i="8" r="T138"/>
  <c r="T137"/>
  <c i="2" r="T137"/>
  <c r="T136"/>
  <c i="9" r="BK127"/>
  <c r="J127"/>
  <c r="J100"/>
  <c i="2" r="P137"/>
  <c r="P136"/>
  <c i="1" r="AU97"/>
  <c i="3" r="T127"/>
  <c i="12" r="R128"/>
  <c i="3" r="BK128"/>
  <c r="BK127"/>
  <c r="J127"/>
  <c r="J100"/>
  <c i="4" r="BK126"/>
  <c r="J126"/>
  <c r="J99"/>
  <c i="7" r="BK126"/>
  <c r="J126"/>
  <c r="J99"/>
  <c i="8" r="BK138"/>
  <c r="BK137"/>
  <c r="J137"/>
  <c r="J727"/>
  <c r="J113"/>
  <c i="9" r="J129"/>
  <c r="J102"/>
  <c i="10" r="BK125"/>
  <c r="J125"/>
  <c r="J99"/>
  <c i="11" r="J137"/>
  <c r="J102"/>
  <c i="2" r="BK137"/>
  <c r="J137"/>
  <c r="J101"/>
  <c i="5" r="BK136"/>
  <c r="J136"/>
  <c r="J101"/>
  <c i="6" r="J128"/>
  <c r="J101"/>
  <c r="J129"/>
  <c r="J102"/>
  <c i="9" r="J128"/>
  <c r="J101"/>
  <c i="11" r="BK430"/>
  <c r="J430"/>
  <c r="J110"/>
  <c i="12" r="BK128"/>
  <c r="J128"/>
  <c r="J130"/>
  <c r="J102"/>
  <c i="13" r="J126"/>
  <c r="J100"/>
  <c i="2" r="BK491"/>
  <c r="J491"/>
  <c r="J111"/>
  <c i="1" r="AS94"/>
  <c r="AU106"/>
  <c r="AU105"/>
  <c i="7" r="J35"/>
  <c i="1" r="AV104"/>
  <c r="AT104"/>
  <c i="10" r="F35"/>
  <c i="1" r="AZ109"/>
  <c r="BB96"/>
  <c r="BB95"/>
  <c r="AX95"/>
  <c r="BA106"/>
  <c r="AW106"/>
  <c r="BA111"/>
  <c r="BA110"/>
  <c r="AW110"/>
  <c i="2" r="J37"/>
  <c i="1" r="AV97"/>
  <c r="AT97"/>
  <c r="BC96"/>
  <c r="AY96"/>
  <c r="BD101"/>
  <c r="BD100"/>
  <c i="3" r="F37"/>
  <c i="1" r="AZ98"/>
  <c i="2" r="F37"/>
  <c i="1" r="AZ97"/>
  <c i="11" r="J37"/>
  <c i="1" r="AV112"/>
  <c r="AT112"/>
  <c r="AU101"/>
  <c r="AU100"/>
  <c i="6" r="J37"/>
  <c i="1" r="AV103"/>
  <c r="AT103"/>
  <c r="BC101"/>
  <c r="AY101"/>
  <c r="BC106"/>
  <c r="AY106"/>
  <c r="BC111"/>
  <c r="BC110"/>
  <c r="AY110"/>
  <c i="5" r="J37"/>
  <c i="1" r="AV102"/>
  <c r="AT102"/>
  <c i="11" r="F37"/>
  <c i="1" r="AZ112"/>
  <c i="6" r="J34"/>
  <c i="1" r="AG103"/>
  <c r="AN103"/>
  <c r="AU111"/>
  <c r="AU110"/>
  <c i="9" r="J37"/>
  <c i="1" r="AV108"/>
  <c r="AT108"/>
  <c i="12" r="F37"/>
  <c i="1" r="AZ113"/>
  <c i="6" r="F37"/>
  <c i="1" r="AZ103"/>
  <c i="8" r="J37"/>
  <c i="1" r="AV107"/>
  <c r="AT107"/>
  <c r="AU96"/>
  <c r="AU95"/>
  <c r="AU94"/>
  <c i="8" r="J34"/>
  <c i="1" r="AG107"/>
  <c r="AN107"/>
  <c i="12" r="J34"/>
  <c i="1" r="AG113"/>
  <c i="14" r="F37"/>
  <c i="1" r="AZ116"/>
  <c r="AZ115"/>
  <c r="AV115"/>
  <c r="AT115"/>
  <c i="14" r="J34"/>
  <c i="1" r="AG116"/>
  <c r="AG115"/>
  <c r="AN115"/>
  <c r="BD96"/>
  <c r="BD95"/>
  <c r="BB101"/>
  <c r="BB100"/>
  <c r="AX100"/>
  <c r="BB106"/>
  <c r="AX106"/>
  <c r="BB111"/>
  <c r="BB110"/>
  <c r="AX110"/>
  <c r="BD111"/>
  <c r="BD110"/>
  <c i="3" r="J37"/>
  <c i="1" r="AV98"/>
  <c r="AT98"/>
  <c i="4" r="J35"/>
  <c i="1" r="AV99"/>
  <c r="AT99"/>
  <c i="5" r="F37"/>
  <c i="1" r="AZ102"/>
  <c i="9" r="F37"/>
  <c i="1" r="AZ108"/>
  <c i="12" r="J37"/>
  <c i="1" r="AV113"/>
  <c r="AT113"/>
  <c i="13" r="F35"/>
  <c i="1" r="AZ114"/>
  <c i="13" r="J35"/>
  <c i="1" r="AV114"/>
  <c r="AT114"/>
  <c r="BA96"/>
  <c r="AW96"/>
  <c r="BA101"/>
  <c r="AW101"/>
  <c r="BD106"/>
  <c r="BD105"/>
  <c i="7" r="F35"/>
  <c i="1" r="AZ104"/>
  <c i="10" r="J35"/>
  <c i="1" r="AV109"/>
  <c r="AT109"/>
  <c i="4" r="F35"/>
  <c i="1" r="AZ99"/>
  <c i="8" r="F37"/>
  <c i="1" r="AZ107"/>
  <c i="11" l="1" r="BK135"/>
  <c r="J135"/>
  <c i="6" r="J43"/>
  <c i="12" r="J43"/>
  <c i="8" r="J43"/>
  <c i="1" r="AN116"/>
  <c i="4" r="BK125"/>
  <c r="J125"/>
  <c i="8" r="J100"/>
  <c i="11" r="J136"/>
  <c r="J101"/>
  <c i="12" r="J100"/>
  <c i="2" r="BK136"/>
  <c r="J136"/>
  <c r="J100"/>
  <c i="6" r="J100"/>
  <c i="8" r="J138"/>
  <c r="J101"/>
  <c i="10" r="BK124"/>
  <c r="J124"/>
  <c i="14" r="J43"/>
  <c i="3" r="J128"/>
  <c r="J101"/>
  <c i="13" r="BK124"/>
  <c r="J124"/>
  <c r="J98"/>
  <c i="5" r="BK135"/>
  <c r="J135"/>
  <c r="J100"/>
  <c i="7" r="BK125"/>
  <c r="J125"/>
  <c i="1" r="AN113"/>
  <c r="BD94"/>
  <c r="W33"/>
  <c i="11" r="J34"/>
  <c i="1" r="AG112"/>
  <c r="AN112"/>
  <c r="BC95"/>
  <c r="AY95"/>
  <c r="BC100"/>
  <c r="AY100"/>
  <c r="AY111"/>
  <c r="BA95"/>
  <c r="AW95"/>
  <c r="BA105"/>
  <c r="AW105"/>
  <c r="AZ96"/>
  <c r="AV96"/>
  <c r="AT96"/>
  <c r="AZ101"/>
  <c r="AZ100"/>
  <c r="AV100"/>
  <c r="BB105"/>
  <c r="AX105"/>
  <c r="AW111"/>
  <c r="BC105"/>
  <c r="AY105"/>
  <c i="9" r="J34"/>
  <c i="1" r="AG108"/>
  <c r="AN108"/>
  <c i="7" r="J32"/>
  <c i="1" r="AG104"/>
  <c r="AN104"/>
  <c r="AZ106"/>
  <c r="AZ105"/>
  <c r="AV105"/>
  <c r="AZ111"/>
  <c r="AV111"/>
  <c r="BA100"/>
  <c r="AW100"/>
  <c r="AX101"/>
  <c r="AX111"/>
  <c i="4" r="J32"/>
  <c i="1" r="AG99"/>
  <c r="AN99"/>
  <c r="AX96"/>
  <c i="3" r="J34"/>
  <c i="1" r="AG98"/>
  <c r="AN98"/>
  <c i="10" r="J32"/>
  <c i="1" r="AG109"/>
  <c r="AN109"/>
  <c i="4" l="1" r="J41"/>
  <c i="7" r="J41"/>
  <c i="9" r="J43"/>
  <c i="10" r="J98"/>
  <c i="4" r="J98"/>
  <c i="7" r="J98"/>
  <c i="10" r="J41"/>
  <c i="11" r="J100"/>
  <c i="3" r="J43"/>
  <c i="11" r="J43"/>
  <c i="1" r="BB94"/>
  <c r="W31"/>
  <c r="AZ110"/>
  <c r="AV110"/>
  <c r="AT110"/>
  <c r="AG111"/>
  <c r="BA94"/>
  <c r="W30"/>
  <c r="BC94"/>
  <c r="W32"/>
  <c i="2" r="J34"/>
  <c i="1" r="AG97"/>
  <c r="AN97"/>
  <c r="AT100"/>
  <c r="AV106"/>
  <c r="AT106"/>
  <c r="AG106"/>
  <c r="AN106"/>
  <c i="13" r="J32"/>
  <c i="1" r="AG114"/>
  <c r="AN114"/>
  <c r="AZ95"/>
  <c r="AZ94"/>
  <c r="W29"/>
  <c r="AV101"/>
  <c r="AT101"/>
  <c i="5" r="J34"/>
  <c i="1" r="AG102"/>
  <c r="AN102"/>
  <c r="AT105"/>
  <c r="AT111"/>
  <c i="2" l="1" r="J43"/>
  <c i="5" r="J43"/>
  <c i="13" r="J41"/>
  <c i="1" r="AN111"/>
  <c r="AG110"/>
  <c r="AN110"/>
  <c r="AX94"/>
  <c r="AV95"/>
  <c r="AT95"/>
  <c r="AV94"/>
  <c r="AK29"/>
  <c r="AY94"/>
  <c r="AW94"/>
  <c r="AK30"/>
  <c r="AG96"/>
  <c r="AG95"/>
  <c r="AN95"/>
  <c r="AG105"/>
  <c r="AN105"/>
  <c r="AG101"/>
  <c r="AN101"/>
  <c l="1" r="AN96"/>
  <c r="AT94"/>
  <c r="AG100"/>
  <c r="AN100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<sst xmlns="http://schemas.openxmlformats.org/spreadsheetml/2006/main">
  <si>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</si>
  <si>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</si>
  <si>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</si>
  <si>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</si>
  <si>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</si>
  <si>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{4e1b59c8-4522-44fc-9224-3e03d982eadd}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</si>
  <si>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</si>
  <si>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</si>
  <si>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</si>
  <si>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</si>
  <si>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</si>
  <si>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</si>
  <si>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</si>
  <si>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</si>
  <si>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0661Z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</si>
  <si>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</si>
  <si>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</si>
  <si>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mostních objektů v úseku Ohníč - Bílina</t>
  </si>
  <si>
    <t>0,1</t>
  </si>
  <si>
    <t>KSO:</t>
  </si>
  <si>
    <t>CC-CZ:</t>
  </si>
  <si>
    <t>1</t>
  </si>
  <si>
    <t>Místo:</t>
  </si>
  <si>
    <t xml:space="preserve"> </t>
  </si>
  <si>
    <t>Datum:</t>
  </si>
  <si>
    <t>13. 5. 2021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</si>
  <si>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</si>
  <si>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</si>
  <si>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</si>
  <si>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</si>
  <si>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</si>
  <si>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</si>
  <si>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</si>
  <si>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</si>
  <si>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</si>
  <si>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</si>
  <si>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</si>
  <si>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</si>
  <si>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</si>
  <si>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</si>
  <si>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</si>
  <si>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</si>
  <si>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</si>
  <si>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</si>
  <si>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</si>
  <si>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</si>
  <si>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</si>
  <si>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</si>
  <si>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</si>
  <si>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</si>
  <si>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</si>
  <si>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</si>
  <si>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</si>
  <si>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</si>
  <si>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</si>
  <si>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</si>
  <si>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</si>
  <si>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</si>
  <si>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</si>
  <si>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</si>
  <si>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</si>
  <si>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</si>
  <si>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</si>
  <si>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</si>
  <si>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</si>
  <si>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</si>
  <si>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</si>
  <si>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</si>
  <si>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</si>
  <si>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</si>
  <si>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</si>
  <si>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</si>
  <si>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</si>
  <si>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</si>
  <si>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</si>
  <si>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</si>
  <si>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</si>
  <si>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</si>
  <si>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</si>
  <si>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</si>
  <si>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</si>
  <si>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001</t>
  </si>
  <si>
    <t>Oprava propustku v km 13,865</t>
  </si>
  <si>
    <t>STA</t>
  </si>
  <si>
    <t>{4f8bd1bd-f10d-4160-b2fa-cb65c1045c3d}</t>
  </si>
  <si>
    <t>2</t>
  </si>
  <si>
    <t>ZRN - km 13,865</t>
  </si>
  <si>
    <t>Soupis</t>
  </si>
  <si>
    <t>{592ceef0-5e55-4c07-a24b-1b57cd19c713}</t>
  </si>
  <si>
    <t>/</t>
  </si>
  <si>
    <t>km 13,865 - propustek</t>
  </si>
  <si>
    <t>3</t>
  </si>
  <si>
    <t>{21ebe91a-09c5-4ea7-889b-3107aeaaf799}</t>
  </si>
  <si>
    <t>002</t>
  </si>
  <si>
    <t>km 13,865 - svršek</t>
  </si>
  <si>
    <t>{819dd684-f3c5-4570-9ef6-a9280c4e1d43}</t>
  </si>
  <si>
    <t>VRN - km 13,865</t>
  </si>
  <si>
    <t>{ae6c8c47-474b-455a-a00e-2b42b97bd747}</t>
  </si>
  <si>
    <t>oprava propustku v km 14,009</t>
  </si>
  <si>
    <t>{0570eff5-8793-4cff-b3a5-3b30f49534e6}</t>
  </si>
  <si>
    <t>ZRN - km 14,009</t>
  </si>
  <si>
    <t>{9d262a3e-d9e3-4cf1-89a1-799373679398}</t>
  </si>
  <si>
    <t>km 14,009 - propustek</t>
  </si>
  <si>
    <t>{5b2ec2d6-1c9a-40e3-8529-abc23fd1d985}</t>
  </si>
  <si>
    <t>km 14,009 - svršek</t>
  </si>
  <si>
    <t>{e9107f07-4220-48bb-81a4-9c14db7ef3e9}</t>
  </si>
  <si>
    <t>VRN - km 14,009</t>
  </si>
  <si>
    <t>{503a5d99-c1ba-4d38-bd0f-1dcecdaf734c}</t>
  </si>
  <si>
    <t>003</t>
  </si>
  <si>
    <t>oprava mostu v km 18,667</t>
  </si>
  <si>
    <t>{f7e95fea-5419-4b14-96ca-1c4a77e76203}</t>
  </si>
  <si>
    <t>ZRN - km 18,667</t>
  </si>
  <si>
    <t>{7d8797ee-3975-49fc-a2cf-2dba34b3a3c7}</t>
  </si>
  <si>
    <t xml:space="preserve">km 18,667 - most </t>
  </si>
  <si>
    <t>{849169a7-1891-4a68-8d7a-0fb03424fd6a}</t>
  </si>
  <si>
    <t xml:space="preserve">km 18,667 - svršek </t>
  </si>
  <si>
    <t>{0e0c1005-a335-4726-a308-e021f86c9dc3}</t>
  </si>
  <si>
    <t>VRN- km 18,667</t>
  </si>
  <si>
    <t>{d2a6b629-b3a1-4776-8780-92bab5131739}</t>
  </si>
  <si>
    <t>004</t>
  </si>
  <si>
    <t>oprava propustku v km 18,696</t>
  </si>
  <si>
    <t>{782fa94a-62e2-4169-ac15-42e280bf06d2}</t>
  </si>
  <si>
    <t>ZRN - km 18,696</t>
  </si>
  <si>
    <t>{b40846e3-be67-4d77-a716-64ac52edcc88}</t>
  </si>
  <si>
    <t xml:space="preserve">km 18,696 - propustek </t>
  </si>
  <si>
    <t>{7495c324-567a-4a85-9f7c-e70cd3882ddf}</t>
  </si>
  <si>
    <t>km 18,696 - svršek</t>
  </si>
  <si>
    <t>{f79d2be9-0a92-4a91-993a-013746ddc707}</t>
  </si>
  <si>
    <t>VRN - km 18,696</t>
  </si>
  <si>
    <t>{bfc7cc91-cc1b-45d6-be35-44750e2ea231}</t>
  </si>
  <si>
    <t>Vlastní materiál</t>
  </si>
  <si>
    <t>{062113e2-abb9-49be-9918-5e68be4fe4e4}</t>
  </si>
  <si>
    <t>Vlastní materiál - uchazeč neoceňuje</t>
  </si>
  <si>
    <t>{a40bb25e-72ee-49b2-a070-65e7f46c79ba}</t>
  </si>
  <si>
    <t>KRYCÍ LIST SOUPISU PRACÍ</t>
  </si>
  <si>
    <t>Objekt:</t>
  </si>
  <si>
    <t>001 - Oprava propustku v km 13,865</t>
  </si>
  <si>
    <t>Soupis:</t>
  </si>
  <si>
    <t>001 - ZRN - km 13,865</t>
  </si>
  <si>
    <t>Úroveň 3:</t>
  </si>
  <si>
    <t>001 - km 13,865 - propustek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</si>
  <si>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</si>
  <si>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</si>
  <si>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</si>
  <si>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</si>
  <si>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</si>
  <si>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</si>
  <si>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</si>
  <si>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</si>
  <si>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</si>
  <si>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</si>
  <si>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</si>
  <si>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</si>
  <si>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</si>
  <si>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</si>
  <si>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</si>
  <si>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</si>
  <si>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</si>
  <si>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</si>
  <si>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</si>
  <si>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</si>
  <si>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</si>
  <si>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</si>
  <si>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</si>
  <si>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</si>
  <si>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</si>
  <si>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</si>
  <si>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</si>
  <si>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</si>
  <si>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</si>
  <si>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</si>
  <si>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</si>
  <si>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</si>
  <si>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</si>
  <si>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</si>
  <si>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</si>
  <si>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111251201</t>
  </si>
  <si>
    <t>Odstranění křovin a stromů průměru kmene do 100 mm i s kořeny sklonu terénu přes 1:5 z celkové plochy do 100 m2 strojně</t>
  </si>
  <si>
    <t>m2</t>
  </si>
  <si>
    <t>CS ÚRS 2021 01</t>
  </si>
  <si>
    <t>4</t>
  </si>
  <si>
    <t>-2045789521</t>
  </si>
  <si>
    <t>PP</t>
  </si>
  <si>
    <t>Odstranění křovin a stromů s odstraněním kořenů strojně průměru kmene do 100 mm v rovině nebo ve svahu sklonu terénu přes 1:5, při celkové ploše do 100 m2</t>
  </si>
  <si>
    <t>VV</t>
  </si>
  <si>
    <t xml:space="preserve">zleva </t>
  </si>
  <si>
    <t>8*8</t>
  </si>
  <si>
    <t>Součet</t>
  </si>
  <si>
    <t>112155315</t>
  </si>
  <si>
    <t>Štěpkování keřového porostu hustého s naložením</t>
  </si>
  <si>
    <t>-8817084</t>
  </si>
  <si>
    <t>Štěpkování s naložením na dopravní prostředek a odvozem do 20 km keřového porostu hustého</t>
  </si>
  <si>
    <t>119001421</t>
  </si>
  <si>
    <t>Dočasné zajištění kabelů a kabelových tratí ze 3 volně ložených kabelů</t>
  </si>
  <si>
    <t>m</t>
  </si>
  <si>
    <t>-1611998823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</si>
  <si>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</si>
  <si>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P</t>
  </si>
  <si>
    <t>Poznámka k položce:_x000d_
včetně případného přeložení do projektované polohy s vyvěšením (bez přerušení vedení)</t>
  </si>
  <si>
    <t xml:space="preserve">kabel SSZT </t>
  </si>
  <si>
    <t>6*2</t>
  </si>
  <si>
    <t>SEE EOV</t>
  </si>
  <si>
    <t>6</t>
  </si>
  <si>
    <t>121151103</t>
  </si>
  <si>
    <t>Sejmutí ornice plochy do 100 m2 tl vrstvy do 200 mm strojně</t>
  </si>
  <si>
    <t>1869151204</t>
  </si>
  <si>
    <t>Sejmutí ornice strojně při souvislé ploše do 100 m2, tl. vrstvy do 200 mm</t>
  </si>
  <si>
    <t>5</t>
  </si>
  <si>
    <t>122252612</t>
  </si>
  <si>
    <t>Odkopávky a prokopávky zapažené pro spodní stavbu železnic v hornině třídy těžitelnosti I, skupiny 3 objem do 1000 m3 strojně</t>
  </si>
  <si>
    <t>m3</t>
  </si>
  <si>
    <t>-110107528</t>
  </si>
  <si>
    <t>Odkopávky a prokopávky zapažené pro spodní stavbu železnic strojně v hornině třídy těžitelnosti I skupiny 3 přes 100 do 1 000 m3</t>
  </si>
  <si>
    <t xml:space="preserve">pro NK a na vtoku </t>
  </si>
  <si>
    <t>7,6*20,120</t>
  </si>
  <si>
    <t xml:space="preserve">na výtoku </t>
  </si>
  <si>
    <t>4,4*5</t>
  </si>
  <si>
    <t>Mezisoučet</t>
  </si>
  <si>
    <t xml:space="preserve">odpočet bourání </t>
  </si>
  <si>
    <t>opěry</t>
  </si>
  <si>
    <t>1,161*19*-1</t>
  </si>
  <si>
    <t xml:space="preserve">zaklad opěr </t>
  </si>
  <si>
    <t>1,845*19*-1</t>
  </si>
  <si>
    <t>čela včetně říms</t>
  </si>
  <si>
    <t>2,25*1,950*-1</t>
  </si>
  <si>
    <t>2,015*1,050*-1</t>
  </si>
  <si>
    <t>NK</t>
  </si>
  <si>
    <t>0,225*19*-1</t>
  </si>
  <si>
    <t>122252618</t>
  </si>
  <si>
    <t>Příplatek k odkopávkám zapaženým pro spodní stavbu železnic v hornině třídy těžitelnosti I, skupiny 3 za ztížení při rekonstrukci</t>
  </si>
  <si>
    <t>-1475030336</t>
  </si>
  <si>
    <t>Odkopávky a prokopávky zapažené pro spodní stavbu železnic strojně v hornině třídy těžitelnosti I skupiny 3 Příplatek k cenám za ztížení při rekonstrukcích</t>
  </si>
  <si>
    <t>7</t>
  </si>
  <si>
    <t>139001101</t>
  </si>
  <si>
    <t>Příplatek za ztížení vykopávky v blízkosti podzemního vedení</t>
  </si>
  <si>
    <t>-779752341</t>
  </si>
  <si>
    <t>Příplatek k cenám hloubených vykopávek za ztížení vykopávky v blízkosti podzemního vedení nebo výbušnin pro jakoukoliv třídu horniny</t>
  </si>
  <si>
    <t>18*1*1</t>
  </si>
  <si>
    <t>8</t>
  </si>
  <si>
    <t>151721R001</t>
  </si>
  <si>
    <t>Zřízení pažení kolejového lože a pláně do ocelových zápor hl výkopu do 4 m s jeho následným odstraněním</t>
  </si>
  <si>
    <t>-1738426717</t>
  </si>
  <si>
    <t>Pažení stěn výkopu kolejového lože do ocelových zápor včetně odstranění hloubky výkopu do 4 m</t>
  </si>
  <si>
    <t>Poznámka k položce:_x000d_
Zřízení pažení kolejového lože a pláně včetně zajištění materiálu, spojovacího materiálu a jeho opotřebení, dle technologie dodavatele, vč. statického posouzení, počítána pohledová plocha.</t>
  </si>
  <si>
    <t>1. etapa pažení mezi kolejemi u 2. koleje (cca 400 mm od hlavy pražce), v denní výluce 13.7.2021:</t>
  </si>
  <si>
    <t>(6,5+2,4)/2*2,5-(2,2*1,4+0,9*0,25)</t>
  </si>
  <si>
    <t>pažení lože TK č. 2 (lze podobně jako u propustku v km 14,009 pomocí mezerovitého betonu s pažením):</t>
  </si>
  <si>
    <t>(6,5+2,4)/2*2,5-(3,14*1,15*1,15/4+1,8*0,35)</t>
  </si>
  <si>
    <t>9</t>
  </si>
  <si>
    <t>162432511</t>
  </si>
  <si>
    <t>Vodorovné přemístění výkopku do 2000 m pracovním vlakem</t>
  </si>
  <si>
    <t>t</t>
  </si>
  <si>
    <t>-310618562</t>
  </si>
  <si>
    <t>Vodorovné přemístění výkopku pracovním vlakem bez naložení výkopku, avšak s jeho vyložením, pro jakoukoliv třídu těžitelnosti, na vzdálenost do 2 000 m</t>
  </si>
  <si>
    <t>Poznámka k položce:_x000d_
z důvodu špatného přístupu k objektu</t>
  </si>
  <si>
    <t xml:space="preserve">zemina </t>
  </si>
  <si>
    <t>107,019</t>
  </si>
  <si>
    <t xml:space="preserve">suť </t>
  </si>
  <si>
    <t>172,837</t>
  </si>
  <si>
    <t>162751117</t>
  </si>
  <si>
    <t>Vodorovné přemístění do 10000 m výkopku/sypaniny z horniny třídy těžitelnosti I, skupiny 1 až 3</t>
  </si>
  <si>
    <t>1734999240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</si>
  <si>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</si>
  <si>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11</t>
  </si>
  <si>
    <t>162751119</t>
  </si>
  <si>
    <t>Příplatek k vodorovnému přemístění výkopku/sypaniny z horniny třídy těžitelnosti I, skupiny 1 až 3 ZKD 1000 m přes 10000 m</t>
  </si>
  <si>
    <t>1561163374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</si>
  <si>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</si>
  <si>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Poznámka k položce:_x000d_
celkem 13 km (např. skládka Modlany u Teplic)</t>
  </si>
  <si>
    <t>107,019*3</t>
  </si>
  <si>
    <t>12</t>
  </si>
  <si>
    <t>167151101</t>
  </si>
  <si>
    <t>Nakládání výkopku z hornin třídy těžitelnosti I, skupiny 1 až 3 do 100 m3</t>
  </si>
  <si>
    <t>1013738317</t>
  </si>
  <si>
    <t>Nakládání, skládání a překládání neulehlého výkopku nebo sypaniny strojně nakládání, množství do 100 m3, z horniny třídy těžitelnosti I, skupiny 1 až 3</t>
  </si>
  <si>
    <t>Poznámka k položce:_x000d_
špatný přístup k objektu, přeložení na mezideponii</t>
  </si>
  <si>
    <t>zemina z důvodu špatného přístupu k objektu:</t>
  </si>
  <si>
    <t>13</t>
  </si>
  <si>
    <t>171103101</t>
  </si>
  <si>
    <t>Zemní hrázky melioračních kanálů z horniny třídy těžitelnosti I a II, skupiny 1 až 4</t>
  </si>
  <si>
    <t>645632895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</si>
  <si>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</si>
  <si>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14</t>
  </si>
  <si>
    <t>171201231</t>
  </si>
  <si>
    <t>Poplatek za uložení zeminy a kamení na recyklační skládce (skládkovné) kód odpadu 17 05 04</t>
  </si>
  <si>
    <t>474214222</t>
  </si>
  <si>
    <t>Poplatek za uložení stavebního odpadu na recyklační skládce (skládkovné) zeminy a kamení zatříděného do Katalogu odpadů pod kódem 17 05 04</t>
  </si>
  <si>
    <t>107,019*2</t>
  </si>
  <si>
    <t>174111311</t>
  </si>
  <si>
    <t>Zásyp sypaninou se zhutněním přes 3 m3 pro spodní stavbu železnic</t>
  </si>
  <si>
    <t>-133153346</t>
  </si>
  <si>
    <t>Zásyp sypaninou pro spodní stavbu železnic objemu přes 3 m3 se zhutněním</t>
  </si>
  <si>
    <t xml:space="preserve">zásyp trouby </t>
  </si>
  <si>
    <t>5,6*20,2</t>
  </si>
  <si>
    <t>16</t>
  </si>
  <si>
    <t>M</t>
  </si>
  <si>
    <t>58331200</t>
  </si>
  <si>
    <t>štěrkopísek netříděný zásypový</t>
  </si>
  <si>
    <t>-1829909189</t>
  </si>
  <si>
    <t xml:space="preserve">pro zásyp trouby </t>
  </si>
  <si>
    <t>113,120*1,9</t>
  </si>
  <si>
    <t>17</t>
  </si>
  <si>
    <t>181411122</t>
  </si>
  <si>
    <t>Založení lučního trávníku výsevem plochy do 1000 m2 ve svahu do 1:2</t>
  </si>
  <si>
    <t>-1935015676</t>
  </si>
  <si>
    <t>Založení trávníku na půdě předem připravené plochy do 1000 m2 výsevem včetně utažení lučního na svahu přes 1:5 do 1:2</t>
  </si>
  <si>
    <t>18</t>
  </si>
  <si>
    <t>005724740</t>
  </si>
  <si>
    <t>osivo směs travní krajinná-svahová</t>
  </si>
  <si>
    <t>kg</t>
  </si>
  <si>
    <t>-250589577</t>
  </si>
  <si>
    <t>64*0,03</t>
  </si>
  <si>
    <t>19</t>
  </si>
  <si>
    <t>182351023</t>
  </si>
  <si>
    <t>Rozprostření ornice pl do 100 m2 ve svahu přes 1:5 tl vrstvy do 200 mm strojně</t>
  </si>
  <si>
    <t>1356547731</t>
  </si>
  <si>
    <t>Rozprostření a urovnání ornice ve svahu sklonu přes 1:5 strojně při souvislé ploše do 100 m2, tl. vrstvy do 200 mm</t>
  </si>
  <si>
    <t>ornice zpět</t>
  </si>
  <si>
    <t>64</t>
  </si>
  <si>
    <t>Zakládání</t>
  </si>
  <si>
    <t>20</t>
  </si>
  <si>
    <t>273321118</t>
  </si>
  <si>
    <t>Základové desky mostních konstrukcí ze ŽB C 30/37</t>
  </si>
  <si>
    <t>292347298</t>
  </si>
  <si>
    <t>Základové konstrukce z betonu železového desky ve výkopu nebo na hlavách pilot C 30/37</t>
  </si>
  <si>
    <t xml:space="preserve">dle přílohy č. 5 </t>
  </si>
  <si>
    <t>8,43</t>
  </si>
  <si>
    <t xml:space="preserve">odpočet práh na výtoku </t>
  </si>
  <si>
    <t>0,8*0,4*1,6*-1</t>
  </si>
  <si>
    <t xml:space="preserve">zesílený základ </t>
  </si>
  <si>
    <t>1,95</t>
  </si>
  <si>
    <t>273321191</t>
  </si>
  <si>
    <t>Příplatek k základovým deskám mostních konstrukcí ze ŽB za betonáž malého rozsahudo 25 m3</t>
  </si>
  <si>
    <t>190061010</t>
  </si>
  <si>
    <t>Základové konstrukce z betonu železového Příplatek k cenám za betonáž malého rozsahu do 25 m3</t>
  </si>
  <si>
    <t>22</t>
  </si>
  <si>
    <t>273354111</t>
  </si>
  <si>
    <t>Bednění základových desek - zřízení</t>
  </si>
  <si>
    <t>-1330638668</t>
  </si>
  <si>
    <t>Bednění základových konstrukcí desek zřízení</t>
  </si>
  <si>
    <t>základová deska pod troubami:</t>
  </si>
  <si>
    <t>20,185*0,25*2</t>
  </si>
  <si>
    <t>0,450*2,055*2</t>
  </si>
  <si>
    <t>0,45*0,43*2</t>
  </si>
  <si>
    <t>23</t>
  </si>
  <si>
    <t>273354211</t>
  </si>
  <si>
    <t>Bednění základových desek - odstranění</t>
  </si>
  <si>
    <t>772346689</t>
  </si>
  <si>
    <t>Bednění základových konstrukcí desek odstranění bednění</t>
  </si>
  <si>
    <t>24</t>
  </si>
  <si>
    <t>273361116</t>
  </si>
  <si>
    <t>Výztuž základových desek z betonářské oceli 10 505</t>
  </si>
  <si>
    <t>603682317</t>
  </si>
  <si>
    <t>Výztuž základových konstrukcí desek z betonářské oceli 10 505 (R) nebo BSt 500</t>
  </si>
  <si>
    <t>viz výkres č. 6</t>
  </si>
  <si>
    <t>388,64/1000</t>
  </si>
  <si>
    <t>25</t>
  </si>
  <si>
    <t>273361412</t>
  </si>
  <si>
    <t>Výztuž základových desek ze svařovaných sítí do 6 kg/m2</t>
  </si>
  <si>
    <t>-147861293</t>
  </si>
  <si>
    <t>Výztuž základových konstrukcí desek ze svařovaných sítí, hmotnosti přes 3,5 do 6 kg/m2</t>
  </si>
  <si>
    <t>663,60/1000</t>
  </si>
  <si>
    <t>26</t>
  </si>
  <si>
    <t>274321118</t>
  </si>
  <si>
    <t>Základové pasy, prahy, věnce a ostruhy mostních konstrukcí ze ŽB C 30/37</t>
  </si>
  <si>
    <t>3196944</t>
  </si>
  <si>
    <t>Základové konstrukce z betonu železového pásy, prahy, věnce a ostruhy ve výkopu nebo na hlavách pilot C 30/37</t>
  </si>
  <si>
    <t>odpočet práh na výtoku</t>
  </si>
  <si>
    <t>0,8*0,4*1,6</t>
  </si>
  <si>
    <t>27</t>
  </si>
  <si>
    <t>274321191</t>
  </si>
  <si>
    <t>Příplatek k základovým pasům, prahům a věncům mostních konstrukcí ze ŽB za betonáž malého do 25 m3</t>
  </si>
  <si>
    <t>515521051</t>
  </si>
  <si>
    <t>28</t>
  </si>
  <si>
    <t>274354111</t>
  </si>
  <si>
    <t>Bednění základových pasů - zřízení</t>
  </si>
  <si>
    <t>-2003087337</t>
  </si>
  <si>
    <t>Bednění základových konstrukcí pasů, prahů, věnců a ostruh zřízení</t>
  </si>
  <si>
    <t>0,8*1,6</t>
  </si>
  <si>
    <t>0,6*2</t>
  </si>
  <si>
    <t>0,8*0,4*2</t>
  </si>
  <si>
    <t>29</t>
  </si>
  <si>
    <t>274354211</t>
  </si>
  <si>
    <t>Bednění základových pasů - odstranění</t>
  </si>
  <si>
    <t>-1619540227</t>
  </si>
  <si>
    <t>Bednění základových konstrukcí pasů, prahů, věnců a ostruh odstranění bednění</t>
  </si>
  <si>
    <t>Svislé a kompletní konstrukce</t>
  </si>
  <si>
    <t>30</t>
  </si>
  <si>
    <t>380326242</t>
  </si>
  <si>
    <t>Kompletní konstrukce ČOV, nádrží nebo vodojemů ze ŽB mrazuvzdorného tř. C 30/37 tl 300 mm</t>
  </si>
  <si>
    <t>-165318535</t>
  </si>
  <si>
    <t xml:space="preserve">Kompletní konstrukce čistíren odpadních vod, nádrží, vodojemů, kanálů z betonu železového  bez výztuže a bednění pro prostředí s mrazovými cykly tř. C 30/37, tl. přes 150 do 300 mm</t>
  </si>
  <si>
    <t xml:space="preserve">Poznámka k položce:_x000d_
včetně zhotovení vhodných prostupů pro odvodnění z trativodů mezi kolejemi (ze související stavby Správy tratí při opravě odvodnění) </t>
  </si>
  <si>
    <t>vtoková jímka a jímka mezi kolejemi:</t>
  </si>
  <si>
    <t>3,7</t>
  </si>
  <si>
    <t>31</t>
  </si>
  <si>
    <t>380356231</t>
  </si>
  <si>
    <t>Bednění kompletních konstrukcí ČOV, nádrží nebo vodojemů neomítaných ploch rovinných zřízení</t>
  </si>
  <si>
    <t>651770584</t>
  </si>
  <si>
    <t xml:space="preserve">Bednění kompletních konstrukcí čistíren odpadních vod, nádrží, vodojemů, kanálů  konstrukcí neomítaných z betonu prostého nebo železového ploch rovinných zřízení</t>
  </si>
  <si>
    <t xml:space="preserve">jímka na vtoku </t>
  </si>
  <si>
    <t>1,8*2,08</t>
  </si>
  <si>
    <t>1,8*1,780</t>
  </si>
  <si>
    <t>1,1*1,475*2</t>
  </si>
  <si>
    <t>1,1*1,175*2</t>
  </si>
  <si>
    <t xml:space="preserve">jímka mezi kolejema </t>
  </si>
  <si>
    <t>1,4*1,29*2</t>
  </si>
  <si>
    <t>1,495*1,29*2</t>
  </si>
  <si>
    <t>0,8*0,8*4</t>
  </si>
  <si>
    <t>0,8*0,8</t>
  </si>
  <si>
    <t>32</t>
  </si>
  <si>
    <t>380356232</t>
  </si>
  <si>
    <t>Bednění kompletních konstrukcí ČOV, nádrží nebo vodojemů neomítaných ploch rovinných odstranění</t>
  </si>
  <si>
    <t>-1527927557</t>
  </si>
  <si>
    <t xml:space="preserve">Bednění kompletních konstrukcí čistíren odpadních vod, nádrží, vodojemů, kanálů  konstrukcí neomítaných z betonu prostého nebo železového ploch rovinných odstranění</t>
  </si>
  <si>
    <t>33</t>
  </si>
  <si>
    <t>380361006</t>
  </si>
  <si>
    <t>Výztuž kompletních konstrukcí ČOV, nádrží nebo vodojemů z betonářské oceli 10 505</t>
  </si>
  <si>
    <t>-245674572</t>
  </si>
  <si>
    <t xml:space="preserve">Výztuž kompletních konstrukcí čistíren odpadních vod, nádrží, vodojemů, kanálů  z oceli 10 505 (R) nebo BSt 500</t>
  </si>
  <si>
    <t>357,50/1000</t>
  </si>
  <si>
    <t>Vodorovné konstrukce</t>
  </si>
  <si>
    <t>34</t>
  </si>
  <si>
    <t>-962885478</t>
  </si>
  <si>
    <t>"pod dlažbu</t>
  </si>
  <si>
    <t>7,8*1,15*4,44/1000</t>
  </si>
  <si>
    <t>35</t>
  </si>
  <si>
    <t>429172111</t>
  </si>
  <si>
    <t>Výroba ocelových prvků pro opravu mostů šroubovaných nebo svařovaných do 100 kg</t>
  </si>
  <si>
    <t>-1695132010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</si>
  <si>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</si>
  <si>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 xml:space="preserve">dle přílohy č.  8 (rám včetně mříže):</t>
  </si>
  <si>
    <t>21,34</t>
  </si>
  <si>
    <t>36</t>
  </si>
  <si>
    <t>429172211</t>
  </si>
  <si>
    <t>Montáž ocelových prvků pro opravu mostů šroubovaných nebo svařovaných do 100 kg</t>
  </si>
  <si>
    <t>12368744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</si>
  <si>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</si>
  <si>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37</t>
  </si>
  <si>
    <t>13010422</t>
  </si>
  <si>
    <t>úhelník ocelový rovnostranný jakost 11 375 50x50x6mm</t>
  </si>
  <si>
    <t>1648873510</t>
  </si>
  <si>
    <t>(16,09+4,20)/1000</t>
  </si>
  <si>
    <t>38</t>
  </si>
  <si>
    <t>13010514</t>
  </si>
  <si>
    <t>úhelník ocelový nerovnostranný jakost 11 375 80x60x6mm</t>
  </si>
  <si>
    <t>-450165536</t>
  </si>
  <si>
    <t>11,46/1000</t>
  </si>
  <si>
    <t>39</t>
  </si>
  <si>
    <t>13611218</t>
  </si>
  <si>
    <t>plech ocelový hladký jakost S235JR tl 5mm tabule</t>
  </si>
  <si>
    <t>1948401377</t>
  </si>
  <si>
    <t xml:space="preserve">kotva </t>
  </si>
  <si>
    <t>(0,7+0,35)/1000</t>
  </si>
  <si>
    <t>40</t>
  </si>
  <si>
    <t>451315114</t>
  </si>
  <si>
    <t>Podkladní nebo výplňová vrstva z betonu C 12/15 tl do 100 mm</t>
  </si>
  <si>
    <t>1589904415</t>
  </si>
  <si>
    <t xml:space="preserve">Podkladní a výplňové vrstvy z betonu prostého  tloušťky do 100 mm, z betonu C 12/15</t>
  </si>
  <si>
    <t xml:space="preserve">pod desku </t>
  </si>
  <si>
    <t>1,8*19,800</t>
  </si>
  <si>
    <t>pod jímku</t>
  </si>
  <si>
    <t>2*1,210</t>
  </si>
  <si>
    <t>41</t>
  </si>
  <si>
    <t>451577877</t>
  </si>
  <si>
    <t>Podklad nebo lože pod dlažbu vodorovný nebo do sklonu 1:5 ze štěrkopísku tl do 100 mm</t>
  </si>
  <si>
    <t>775260506</t>
  </si>
  <si>
    <t xml:space="preserve">Podklad nebo lože pod dlažbu (přídlažbu)  v ploše vodorovné nebo ve sklonu do 1:5, tloušťky od 30 do 100 mm ze štěrkopísku</t>
  </si>
  <si>
    <t>6,5*1,2</t>
  </si>
  <si>
    <t>42</t>
  </si>
  <si>
    <t>465513156</t>
  </si>
  <si>
    <t>Dlažba svahu u opěr z upraveného lomového žulového kamene tl 200 mm do lože C 25/30 pl do 10 m2</t>
  </si>
  <si>
    <t>-1866653358</t>
  </si>
  <si>
    <t xml:space="preserve">Dlažba svahu u mostních opěr z upraveného lomového žulového kamene  s vyspárováním maltou MC 25, šíře spáry 15 mm do betonového lože C 25/30 tloušťky 200 mm, plochy do 10 m2</t>
  </si>
  <si>
    <t>43</t>
  </si>
  <si>
    <t>R0000001</t>
  </si>
  <si>
    <t>Rošt do rámu kompozitní na jímku</t>
  </si>
  <si>
    <t>-225031559</t>
  </si>
  <si>
    <t>Poznámka k položce:_x000d_
rošt kompozitní nosnost 5kN/m2včetně dílenské dokumentace a včetně šroubů</t>
  </si>
  <si>
    <t>1,8*0,5</t>
  </si>
  <si>
    <t>Úpravy povrchů, podlahy a osazování výplní</t>
  </si>
  <si>
    <t>44</t>
  </si>
  <si>
    <t>628613233</t>
  </si>
  <si>
    <t>Protikorozní ochrana OK mostu III. tř.- základní a podkladní epoxidový, vrchní PU nátěr s metalizací</t>
  </si>
  <si>
    <t>286829963</t>
  </si>
  <si>
    <t>Protikorozní ochrana ocelových mostních konstrukcí včetně otryskání povrchu základní a podkladní epoxidový a vrchní polyuretanový nátěr s metalizací III. třídy</t>
  </si>
  <si>
    <t>Poznámka k položce:_x000d_
Poznámka k položce: ochrana ocel. rámu pro rošt</t>
  </si>
  <si>
    <t>Úhelník 50x50x6</t>
  </si>
  <si>
    <t>(3,60+0,94)*0,196</t>
  </si>
  <si>
    <t>80x60x6</t>
  </si>
  <si>
    <t>1,8*0,274</t>
  </si>
  <si>
    <t xml:space="preserve">plechy </t>
  </si>
  <si>
    <t>0,05*0,3*3*2</t>
  </si>
  <si>
    <t>45</t>
  </si>
  <si>
    <t>15625101</t>
  </si>
  <si>
    <t>drát metalizační Zn D 3mm</t>
  </si>
  <si>
    <t>-8922776</t>
  </si>
  <si>
    <t>1,473*1,517</t>
  </si>
  <si>
    <t>Trubní vedení</t>
  </si>
  <si>
    <t>46</t>
  </si>
  <si>
    <t>810391811</t>
  </si>
  <si>
    <t>Bourání stávajícího potrubí z betonu DN přes 200 do 400</t>
  </si>
  <si>
    <t>-259252883</t>
  </si>
  <si>
    <t>Bourání stávajícího potrubí z betonu v otevřeném výkopu DN přes 200 do 400</t>
  </si>
  <si>
    <t xml:space="preserve">trouba v objektu </t>
  </si>
  <si>
    <t>11,815</t>
  </si>
  <si>
    <t>47</t>
  </si>
  <si>
    <t>812472121</t>
  </si>
  <si>
    <t>Montáž potrubí z trub TBH těsněných pryžovými kroužky otevřený výkop sklon do 20 % DN 800</t>
  </si>
  <si>
    <t>-1288452944</t>
  </si>
  <si>
    <t xml:space="preserve">Montáž potrubí z trub betonových hrdlových  v otevřeném výkopu ve sklonu do 20 % z trub těsněných pryžovými kroužky DN 800</t>
  </si>
  <si>
    <t>20,5</t>
  </si>
  <si>
    <t xml:space="preserve">odpočet šachta </t>
  </si>
  <si>
    <t>48</t>
  </si>
  <si>
    <t>592211R021</t>
  </si>
  <si>
    <t>ŽB. trouba patková DN 800</t>
  </si>
  <si>
    <t>kus</t>
  </si>
  <si>
    <t>866015871</t>
  </si>
  <si>
    <t>Poznámka k položce:_x000d_
Poznámka k položce: přesná specifikace dle projektu, integrované pryžové těsnění trub, včetně spojovacího materiálu jednotlivých dílců. Trouba musí být schváleny pro použití pro SŽ. Včetně dopravy.</t>
  </si>
  <si>
    <t>trouba patková DN 800</t>
  </si>
  <si>
    <t>49</t>
  </si>
  <si>
    <t>592211R023</t>
  </si>
  <si>
    <t>šikmá výtoková ŽB. trouba patková DN 800</t>
  </si>
  <si>
    <t>777353620</t>
  </si>
  <si>
    <t>Poznámka k položce:_x000d_
Poznámka k položce: přesná specifikace dle projektu, integrované pryžové těsnění trub, včetně spojovacího materiálu jednotlivých dílců. Trouba musí být schváleny pro použití pro SŽ. Včetně dopravy</t>
  </si>
  <si>
    <t>šikmá výtoková trouba patková DN 800</t>
  </si>
  <si>
    <t>50</t>
  </si>
  <si>
    <t>592211R024</t>
  </si>
  <si>
    <t>vtoková ŽB. trouba patková DN 800</t>
  </si>
  <si>
    <t>-1367513710</t>
  </si>
  <si>
    <t xml:space="preserve">vtoková trouba patková DN 800 </t>
  </si>
  <si>
    <t>51</t>
  </si>
  <si>
    <t>899501221</t>
  </si>
  <si>
    <t>Stupadla do šachet ocelová s PE povlakem vidlicová pro přímé zabudování do hmoždinek</t>
  </si>
  <si>
    <t>1041537279</t>
  </si>
  <si>
    <t>Stupadla do šachet a drobných objektů ocelová s PE povlakem vidlicová pro přímé zabudování do hmoždinek</t>
  </si>
  <si>
    <t>do vtokové jímky:</t>
  </si>
  <si>
    <t>Ostatní konstrukce a práce-bourání</t>
  </si>
  <si>
    <t>52</t>
  </si>
  <si>
    <t>931992121</t>
  </si>
  <si>
    <t>Výplň dilatačních spár z extrudovaného polystyrénu tl 20 mm</t>
  </si>
  <si>
    <t>-547324074</t>
  </si>
  <si>
    <t xml:space="preserve">Výplň dilatačních spár z polystyrenu  extrudovaného, tloušťky 20 mm</t>
  </si>
  <si>
    <t>zleva</t>
  </si>
  <si>
    <t>2*3,14*0,6*0,3</t>
  </si>
  <si>
    <t>53</t>
  </si>
  <si>
    <t>931994142</t>
  </si>
  <si>
    <t>Těsnění dilatační spáry betonové konstrukce polyuretanovým tmelem do pl 4,0 cm2</t>
  </si>
  <si>
    <t>-1650653563</t>
  </si>
  <si>
    <t xml:space="preserve">Těsnění spáry betonové konstrukce pásy, profily, tmely  tmelem polyuretanovým spáry dilatační do 4,0 cm2</t>
  </si>
  <si>
    <t>2*3,14*0,6</t>
  </si>
  <si>
    <t>54</t>
  </si>
  <si>
    <t>936942211</t>
  </si>
  <si>
    <t>Zhotovení tabulky s letopočtem opravy mostu vložením šablony do bednění</t>
  </si>
  <si>
    <t>1990232847</t>
  </si>
  <si>
    <t>Zhotovení tabulky s letopočtem opravy nebo větší údržby vložením šablony do bednění</t>
  </si>
  <si>
    <t xml:space="preserve">bločkem do dlažby </t>
  </si>
  <si>
    <t xml:space="preserve">jímky </t>
  </si>
  <si>
    <t>55</t>
  </si>
  <si>
    <t>95396R001</t>
  </si>
  <si>
    <t>Kotevní šroub M 12 včetně matice dl. 500mm</t>
  </si>
  <si>
    <t>-123206889</t>
  </si>
  <si>
    <t>56</t>
  </si>
  <si>
    <t>962021112</t>
  </si>
  <si>
    <t>Bourání mostních zdí a pilířů z kamene</t>
  </si>
  <si>
    <t>-859164296</t>
  </si>
  <si>
    <t>Bourání mostních konstrukcí zdiva a pilířů z kamene nebo cihel</t>
  </si>
  <si>
    <t>1,161*19</t>
  </si>
  <si>
    <t>1,845*19</t>
  </si>
  <si>
    <t>2,25*1,950</t>
  </si>
  <si>
    <t>2,015*1,050</t>
  </si>
  <si>
    <t>57</t>
  </si>
  <si>
    <t>963021112</t>
  </si>
  <si>
    <t>Bourání mostní nosné konstrukce z kamene</t>
  </si>
  <si>
    <t>-228191220</t>
  </si>
  <si>
    <t>Bourání mostních konstrukcí nosných konstrukcí z kamene nebo cihel</t>
  </si>
  <si>
    <t>0,225*19</t>
  </si>
  <si>
    <t>58</t>
  </si>
  <si>
    <t>985331213</t>
  </si>
  <si>
    <t>Dodatečné vlepování betonářské výztuže D 12 mm do chemické malty včetně vyvrtání otvoru</t>
  </si>
  <si>
    <t>-1300180157</t>
  </si>
  <si>
    <t>Dodatečné vlepování betonářské výztuže včetně vyvrtání a vyčištění otvoru chemickou maltou průměr výztuže 12 mm</t>
  </si>
  <si>
    <t>0,5*4</t>
  </si>
  <si>
    <t>59</t>
  </si>
  <si>
    <t>985331215</t>
  </si>
  <si>
    <t>Dodatečné vlepování betonářské výztuže D 16 mm do chemické malty včetně vyvrtání otvoru</t>
  </si>
  <si>
    <t>-81648089</t>
  </si>
  <si>
    <t>Dodatečné vlepování betonářské výztuže včetně vyvrtání a vyčištění otvoru chemickou maltou průměr výztuže 16 mm</t>
  </si>
  <si>
    <t xml:space="preserve">kotvení jímky </t>
  </si>
  <si>
    <t>0,3*3*2</t>
  </si>
  <si>
    <t>997</t>
  </si>
  <si>
    <t>Přesun sutě</t>
  </si>
  <si>
    <t>60</t>
  </si>
  <si>
    <t>997211511</t>
  </si>
  <si>
    <t>Vodorovná doprava suti po suchu na vzdálenost do 1 km</t>
  </si>
  <si>
    <t>1777352173</t>
  </si>
  <si>
    <t xml:space="preserve">Vodorovná doprava suti nebo vybouraných hmot  suti se složením a hrubým urovnáním, na vzdálenost do 1 km</t>
  </si>
  <si>
    <t>3,781+169,056</t>
  </si>
  <si>
    <t>61</t>
  </si>
  <si>
    <t>997211519</t>
  </si>
  <si>
    <t>Příplatek ZKD 1 km u vodorovné dopravy suti</t>
  </si>
  <si>
    <t>-1979539899</t>
  </si>
  <si>
    <t xml:space="preserve">Vodorovná doprava suti nebo vybouraných hmot  suti se složením a hrubým urovnáním, na vzdálenost Příplatek k ceně za každý další i započatý 1 km přes 1 km</t>
  </si>
  <si>
    <t>172,837*12</t>
  </si>
  <si>
    <t>62</t>
  </si>
  <si>
    <t>997211611</t>
  </si>
  <si>
    <t>Nakládání suti na dopravní prostředky pro vodorovnou dopravu</t>
  </si>
  <si>
    <t>2129034164</t>
  </si>
  <si>
    <t xml:space="preserve">Nakládání suti nebo vybouraných hmot  na dopravní prostředky pro vodorovnou dopravu suti</t>
  </si>
  <si>
    <t>172,837*2</t>
  </si>
  <si>
    <t>63</t>
  </si>
  <si>
    <t>997221861</t>
  </si>
  <si>
    <t>Poplatek za uložení stavebního odpadu na recyklační skládce (skládkovné) z prostého betonu pod kódem 17 01 01</t>
  </si>
  <si>
    <t>194691717</t>
  </si>
  <si>
    <t>Poplatek za uložení stavebního odpadu na recyklační skládce (skládkovné) z prostého betonu zatříděného do Katalogu odpadů pod kódem 17 01 01</t>
  </si>
  <si>
    <t>z bourání beton. trouby DN 300 mm:</t>
  </si>
  <si>
    <t>3,781</t>
  </si>
  <si>
    <t>997221873</t>
  </si>
  <si>
    <t>-259917484</t>
  </si>
  <si>
    <t>z bourání a vývrtů:</t>
  </si>
  <si>
    <t>158,409+10,645+0,002</t>
  </si>
  <si>
    <t>998</t>
  </si>
  <si>
    <t>Přesun hmot</t>
  </si>
  <si>
    <t>65</t>
  </si>
  <si>
    <t>998214111</t>
  </si>
  <si>
    <t>Přesun hmot pro mosty montované z dílců ŽB nebo předpjatých v do 20 m</t>
  </si>
  <si>
    <t>1759084511</t>
  </si>
  <si>
    <t xml:space="preserve">Přesun hmot pro mosty montované z dílců železobetonových nebo předpjatých  vodorovná dopravní vzdálenost do 100 m výška mostu do 20 m</t>
  </si>
  <si>
    <t>66</t>
  </si>
  <si>
    <t>998214191</t>
  </si>
  <si>
    <t>Příplatek k přesunu hmot pro mosty montované z dílců ŽB a předpjatých za zvětšený přesun do 1000 m</t>
  </si>
  <si>
    <t>-1188081630</t>
  </si>
  <si>
    <t xml:space="preserve">Přesun hmot pro mosty montované z dílců železobetonových nebo předpjatých  Příplatek k ceně za zvětšený přesun přes vymezenou největší dopravní vzdálenost do 1000 m</t>
  </si>
  <si>
    <t>Poznámka k položce:_x000d_
z důvodu špatného přístupu k objektu (v ohníčském zhlaví žst. Úpořiny)</t>
  </si>
  <si>
    <t>PSV</t>
  </si>
  <si>
    <t>Práce a dodávky PSV</t>
  </si>
  <si>
    <t>711</t>
  </si>
  <si>
    <t>Izolace proti vodě, vlhkosti a plynům</t>
  </si>
  <si>
    <t>67</t>
  </si>
  <si>
    <t>711112001</t>
  </si>
  <si>
    <t>Provedení izolace proti zemní vlhkosti svislé za studena nátěrem penetračním</t>
  </si>
  <si>
    <t>684227218</t>
  </si>
  <si>
    <t xml:space="preserve">Provedení izolace proti zemní vlhkosti natěradly a tmely za studena  na ploše svislé S nátěrem penetračním</t>
  </si>
  <si>
    <t xml:space="preserve">potrubí + deska </t>
  </si>
  <si>
    <t>4,6*21</t>
  </si>
  <si>
    <t>práh</t>
  </si>
  <si>
    <t>0,8*1,6*2</t>
  </si>
  <si>
    <t>68</t>
  </si>
  <si>
    <t>111631500</t>
  </si>
  <si>
    <t>lak penetrační asfaltový</t>
  </si>
  <si>
    <t>-616600240</t>
  </si>
  <si>
    <t>Poznámka k položce:_x000d_
Poznámka k položce: Spotřeba 0,3-0,4kg/m2</t>
  </si>
  <si>
    <t>114,898*0,00035</t>
  </si>
  <si>
    <t>69</t>
  </si>
  <si>
    <t>711112011</t>
  </si>
  <si>
    <t>Provedení izolace proti zemní vlhkosti svislé za studena suspenzí asfaltovou</t>
  </si>
  <si>
    <t>1958070032</t>
  </si>
  <si>
    <t xml:space="preserve">Provedení izolace proti zemní vlhkosti natěradly a tmely za studena  na ploše svislé S nátěrem suspensí asfaltovou</t>
  </si>
  <si>
    <t>114,898*2</t>
  </si>
  <si>
    <t>70</t>
  </si>
  <si>
    <t>111631780</t>
  </si>
  <si>
    <t>lak hydroizolační asfaltový pro izolaci trub</t>
  </si>
  <si>
    <t>-1430863793</t>
  </si>
  <si>
    <t>Poznámka k položce:_x000d_
Poznámka k položce: Spotřeba: 0,3-0,5 kg/m2</t>
  </si>
  <si>
    <t>229,796*0,4/1000</t>
  </si>
  <si>
    <t>71</t>
  </si>
  <si>
    <t>998711101</t>
  </si>
  <si>
    <t>Přesun hmot tonážní pro izolace proti vodě, vlhkosti a plynům v objektech výšky do 6 m</t>
  </si>
  <si>
    <t>-617771425</t>
  </si>
  <si>
    <t xml:space="preserve">Přesun hmot pro izolace proti vodě, vlhkosti a plynům  stanovený z hmotnosti přesunovaného materiálu vodorovná dopravní vzdálenost do 50 m v objektech výšky do 6 m</t>
  </si>
  <si>
    <t>72</t>
  </si>
  <si>
    <t>998711193</t>
  </si>
  <si>
    <t>Příplatek k přesunu hmot tonážní 711 za zvětšený přesun do 500 m</t>
  </si>
  <si>
    <t>-933866620</t>
  </si>
  <si>
    <t xml:space="preserve">Přesun hmot pro izolace proti vodě, vlhkosti a plynům  stanovený z hmotnosti přesunovaného materiálu Příplatek k cenám za zvětšený přesun přes vymezenou největší dopravní vzdálenost do 500 m</t>
  </si>
  <si>
    <t>002 - km 13,865 - svršek</t>
  </si>
  <si>
    <t xml:space="preserve">    5 - Komunikace</t>
  </si>
  <si>
    <t>OST - Ostatní</t>
  </si>
  <si>
    <t>Komunikace</t>
  </si>
  <si>
    <t>5905023020</t>
  </si>
  <si>
    <t>Úprava povrchu stezky rozprostřením štěrkodrtě přes 3 do 5 cm</t>
  </si>
  <si>
    <t>Sborník UOŽI 01 2021</t>
  </si>
  <si>
    <t>-188315833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</si>
  <si>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</si>
  <si>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(2,155+0,6+0,72+1,040)*10</t>
  </si>
  <si>
    <t>5955101025</t>
  </si>
  <si>
    <t>Kamenivo drcené drť frakce 4/8</t>
  </si>
  <si>
    <t>1777404246</t>
  </si>
  <si>
    <t>45,150*0,05*1,9</t>
  </si>
  <si>
    <t>5905055010</t>
  </si>
  <si>
    <t>Odstranění stávajícího kolejového lože odtěžením v koleji</t>
  </si>
  <si>
    <t>-586352021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</si>
  <si>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</si>
  <si>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Poznámka k položce:_x000d_
na propustku</t>
  </si>
  <si>
    <t>v koleji na Chotiměř:</t>
  </si>
  <si>
    <t>1,908*6,5</t>
  </si>
  <si>
    <t>ve 2. koleji:</t>
  </si>
  <si>
    <t>3,690/2*6,5</t>
  </si>
  <si>
    <t>v 1. koleji to zajistí zadavatel (Správa tratí v rámci oprav po MU)</t>
  </si>
  <si>
    <t>5905060010</t>
  </si>
  <si>
    <t>Zřízení nového kolejového lože v koleji</t>
  </si>
  <si>
    <t>1313816922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</si>
  <si>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</si>
  <si>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Poznámka k položce:_x000d_
Včetně hutnění kolejového lože po vrstvách.</t>
  </si>
  <si>
    <t>5955101000</t>
  </si>
  <si>
    <t>Kamenivo drcené štěrk frakce 31,5/63 třídy BI</t>
  </si>
  <si>
    <t>-49884401</t>
  </si>
  <si>
    <t>24,395*1,643</t>
  </si>
  <si>
    <t>5906030120</t>
  </si>
  <si>
    <t>Ojedinělá výměna pražce současně s výměnou nebo čištěním KL pražec betonový příčný vystrojený</t>
  </si>
  <si>
    <t>2073752586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</si>
  <si>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</si>
  <si>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Poznámka k položce:_x000d_
Pražec=kus. _x000d_
Zadavatel (Správa tratí v rámci oprav po MU) zajistí na propustku ve všech kolejích strojní úpravu GPK včetně úpravy KL.</t>
  </si>
  <si>
    <t>v koleji na Chotiměř (kolejnice neřezat a ponechat):</t>
  </si>
  <si>
    <t>ve 2. koleji (kolejnice neřezat a ponechat):</t>
  </si>
  <si>
    <t>v 1. koleji zajistí výměnu KR zadavatel (Správa tratí v rámci oprav po MU včetně BK)</t>
  </si>
  <si>
    <t>OST</t>
  </si>
  <si>
    <t>Ostatní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</si>
  <si>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</si>
  <si>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</si>
  <si>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512</t>
  </si>
  <si>
    <t>278963183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</si>
  <si>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</si>
  <si>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</si>
  <si>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 xml:space="preserve">pro rozšíření zemního tělesa přisypáním v km 14,4 u 2.TK z odstraněného štěrku ve 2. koleji (dle pokynu ST Most): </t>
  </si>
  <si>
    <t>11,993*1,8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</si>
  <si>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</si>
  <si>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</si>
  <si>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262144</t>
  </si>
  <si>
    <t>1108263599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</si>
  <si>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</si>
  <si>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odvoz starého štěrku (z koleje na Chotiměř):</t>
  </si>
  <si>
    <t>12,402*1,8</t>
  </si>
  <si>
    <t>dovoz nového štěrku, kamenolom cca 13 km:</t>
  </si>
  <si>
    <t>4,289+40,081</t>
  </si>
  <si>
    <t>9909000700</t>
  </si>
  <si>
    <t>Poplatek za recyklaci kameniva</t>
  </si>
  <si>
    <t>-1782046113</t>
  </si>
  <si>
    <t xml:space="preserve">Poplatek za recyklaci kameniva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</si>
  <si>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odtěžený štěrk z KL na Chotiměř:</t>
  </si>
  <si>
    <t>002 - VRN - km 13,865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</si>
  <si>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</si>
  <si>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</si>
  <si>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</si>
  <si>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</si>
  <si>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</si>
  <si>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</si>
  <si>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</si>
  <si>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</si>
  <si>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</si>
  <si>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</si>
  <si>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</si>
  <si>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kpl</t>
  </si>
  <si>
    <t>-378470176</t>
  </si>
  <si>
    <t>Poznámka k položce:_x000d_
Vytyčení dotčených inženýrských sítí včetně zajištění dohledu správce sítí při provádění stavebních prací - 2 správci sítí (SŽ SSZT a SŽ SEE)</t>
  </si>
  <si>
    <t>013002000</t>
  </si>
  <si>
    <t>Projektové práce</t>
  </si>
  <si>
    <t>1882000051</t>
  </si>
  <si>
    <t>Poznámka k položce:_x000d_
Poznámka k položce: zpracování dokumentace skutečného provedení stavby - 2x (v trvalém tisku i digitálně) s využitím železničního bodového pole a po projednání a schválení SŽG.</t>
  </si>
  <si>
    <t>VRN3</t>
  </si>
  <si>
    <t>Zařízení staveniště</t>
  </si>
  <si>
    <t>030001000</t>
  </si>
  <si>
    <t>1601315833</t>
  </si>
  <si>
    <t>Poznámka k položce:_x000d_
Poznámka k položce: dodávky vody a energie, příjezdové komunikace včetně příp. omezení provozu a dopravního značení,příp. pronájmy pozemků, střežení pracoviště, uvedení pozemků do původního stavu, včetně přípravy a likvidace staveniště.</t>
  </si>
  <si>
    <t>VRN4</t>
  </si>
  <si>
    <t>Inženýrská činnost</t>
  </si>
  <si>
    <t>043134000</t>
  </si>
  <si>
    <t>Zkoušky zatěžovací</t>
  </si>
  <si>
    <t>1495919035</t>
  </si>
  <si>
    <t>Poznámka k položce:_x000d_
Statická zatěžovací zkouška pláně</t>
  </si>
  <si>
    <t>v 1. koleji na Ohníč:</t>
  </si>
  <si>
    <t>ve 2. koleji na Ohníč:</t>
  </si>
  <si>
    <t>VRN6</t>
  </si>
  <si>
    <t>Územní vlivy</t>
  </si>
  <si>
    <t>060001000</t>
  </si>
  <si>
    <t>1024</t>
  </si>
  <si>
    <t>1644882133</t>
  </si>
  <si>
    <t>002 - oprava propustku v km 14,009</t>
  </si>
  <si>
    <t>001 - ZRN - km 14,009</t>
  </si>
  <si>
    <t>001 - km 14,009 - propustek</t>
  </si>
  <si>
    <t>711 - Izolace proti vodě, vlhkosti a plynům</t>
  </si>
  <si>
    <t>91</t>
  </si>
  <si>
    <t>111251101</t>
  </si>
  <si>
    <t>Odstranění křovin a stromů průměru kmene do 100 mm i s kořeny sklonu terénu do 1:5 z celkové plochy do 100 m2 strojně</t>
  </si>
  <si>
    <t>1235133721</t>
  </si>
  <si>
    <t>Odstranění křovin a stromů s odstraněním kořenů strojně průměru kmene do 100 mm v rovině nebo ve svahu sklonu terénu do 1:5, při celkové ploše do 100 m2</t>
  </si>
  <si>
    <t>vlevo</t>
  </si>
  <si>
    <t>6*5</t>
  </si>
  <si>
    <t>vpravo:</t>
  </si>
  <si>
    <t>111</t>
  </si>
  <si>
    <t>-1056799796</t>
  </si>
  <si>
    <t>115001103</t>
  </si>
  <si>
    <t>Převedení vody potrubím DN do 250</t>
  </si>
  <si>
    <t>165481395</t>
  </si>
  <si>
    <t>Převedení vody potrubím průměru DN přes 150 do 250</t>
  </si>
  <si>
    <t>119001422</t>
  </si>
  <si>
    <t>Dočasné zajištění kabelů a kabelových tratí z 6 volně ložených kabelů</t>
  </si>
  <si>
    <t>2063187516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</si>
  <si>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3 do 6 kabelů</t>
  </si>
  <si>
    <t xml:space="preserve">SSZT </t>
  </si>
  <si>
    <t>SEE</t>
  </si>
  <si>
    <t>96</t>
  </si>
  <si>
    <t>-1457730444</t>
  </si>
  <si>
    <t xml:space="preserve">výtok </t>
  </si>
  <si>
    <t>7,52*1,15</t>
  </si>
  <si>
    <t xml:space="preserve">vtok </t>
  </si>
  <si>
    <t>4,22*1,15</t>
  </si>
  <si>
    <t>95</t>
  </si>
  <si>
    <t>122252502</t>
  </si>
  <si>
    <t>Odkopávky a prokopávky nezapažené pro spodní stavbu železnic v hornině třídy těžitelnosti I, skupiny 3 objem do 1000 m3 strojně</t>
  </si>
  <si>
    <t>-2008978656</t>
  </si>
  <si>
    <t>Odkopávky a prokopávky nezapažené pro spodní stavbu železnic strojně v hornině třídy těžitelnosti I skupiny 3 přes 100 do 1 000 m3</t>
  </si>
  <si>
    <t xml:space="preserve">pro troubu </t>
  </si>
  <si>
    <t>10,13*10,120</t>
  </si>
  <si>
    <t>pro jímku</t>
  </si>
  <si>
    <t>6,4*6</t>
  </si>
  <si>
    <t>4,95*6</t>
  </si>
  <si>
    <t>0,7*11,200*2*-1</t>
  </si>
  <si>
    <t xml:space="preserve">základy opěr </t>
  </si>
  <si>
    <t>0,54*11,5*2*-1</t>
  </si>
  <si>
    <t xml:space="preserve">zídka </t>
  </si>
  <si>
    <t>0,71*6*-1</t>
  </si>
  <si>
    <t xml:space="preserve">uložné prahy </t>
  </si>
  <si>
    <t>0,28*11,2*2*-1</t>
  </si>
  <si>
    <t xml:space="preserve">NK </t>
  </si>
  <si>
    <t>1,8*0,25*11,2*-1</t>
  </si>
  <si>
    <t xml:space="preserve">odpočet otvor </t>
  </si>
  <si>
    <t>1,165*1,2*11,420*-1</t>
  </si>
  <si>
    <t xml:space="preserve">pro nábřežní zdi </t>
  </si>
  <si>
    <t>11,36*5,6</t>
  </si>
  <si>
    <t>93</t>
  </si>
  <si>
    <t>122252508</t>
  </si>
  <si>
    <t>Příplatek k odkopávkám nezapaženým pro spodní stavbu železnic v hornině třídy těžitelnosti I, skupiny 3 za ztížení při rekonstrukci</t>
  </si>
  <si>
    <t>-1792855856</t>
  </si>
  <si>
    <t>Odkopávky a prokopávky nezapažené pro spodní stavbu železnic strojně v hornině třídy těžitelnosti I skupiny 3 Příplatek k cenám za ztížení při rekonstrukcích</t>
  </si>
  <si>
    <t>130001101</t>
  </si>
  <si>
    <t>1399058109</t>
  </si>
  <si>
    <t>vlevo ve správě SEE a SSZT:</t>
  </si>
  <si>
    <t>0,6*0,85*6,5*2</t>
  </si>
  <si>
    <t>714078706</t>
  </si>
  <si>
    <t>(8+2,5)/2*2,75-(2,4*2,05)</t>
  </si>
  <si>
    <t>pažení koleje č.1 (doplnění mezerovitého betonu):</t>
  </si>
  <si>
    <t>0,55*8</t>
  </si>
  <si>
    <t>112</t>
  </si>
  <si>
    <t>324153656</t>
  </si>
  <si>
    <t>zemina:</t>
  </si>
  <si>
    <t>104,820</t>
  </si>
  <si>
    <t>suť s demont. zábradlím:</t>
  </si>
  <si>
    <t>154,502</t>
  </si>
  <si>
    <t>94</t>
  </si>
  <si>
    <t>707514965</t>
  </si>
  <si>
    <t>174,595</t>
  </si>
  <si>
    <t xml:space="preserve">zemina zpět </t>
  </si>
  <si>
    <t xml:space="preserve">u jímky </t>
  </si>
  <si>
    <t>4,18*6*-1</t>
  </si>
  <si>
    <t xml:space="preserve">nábřežní zdi - zemina zpět </t>
  </si>
  <si>
    <t>4,19*(3,720+1,870)*-1</t>
  </si>
  <si>
    <t>3,48*(2,755+2,105)*-1</t>
  </si>
  <si>
    <t xml:space="preserve">mezi zdmi </t>
  </si>
  <si>
    <t>0,78*(3,720+1,870)*-1</t>
  </si>
  <si>
    <t>97</t>
  </si>
  <si>
    <t>-1976026829</t>
  </si>
  <si>
    <t>104,820*3</t>
  </si>
  <si>
    <t>113</t>
  </si>
  <si>
    <t>-2110319285</t>
  </si>
  <si>
    <t>171151101</t>
  </si>
  <si>
    <t>Hutnění boků násypů pro jakýkoliv sklon a míru zhutnění svahu</t>
  </si>
  <si>
    <t>233041626</t>
  </si>
  <si>
    <t>Hutnění boků násypů z hornin soudržných a sypkých pro jakýkoliv sklon, délku a míru zhutnění svahu</t>
  </si>
  <si>
    <t>4,25*6</t>
  </si>
  <si>
    <t>98</t>
  </si>
  <si>
    <t>-151616865</t>
  </si>
  <si>
    <t>104,820*2,0</t>
  </si>
  <si>
    <t>-932356544</t>
  </si>
  <si>
    <t>8,15*12,245</t>
  </si>
  <si>
    <t xml:space="preserve">u jímky vtokové - zemina zpět </t>
  </si>
  <si>
    <t>4,18*6</t>
  </si>
  <si>
    <t>4,19*(3,720+1,870)</t>
  </si>
  <si>
    <t>3,48*(2,755+2,105)</t>
  </si>
  <si>
    <t>0,78*(3,720+1,870)</t>
  </si>
  <si>
    <t>99</t>
  </si>
  <si>
    <t>-12236067</t>
  </si>
  <si>
    <t xml:space="preserve">pro zásyp trouby: </t>
  </si>
  <si>
    <t>4,15*13,745*1,9</t>
  </si>
  <si>
    <t>181351003</t>
  </si>
  <si>
    <t>Rozprostření ornice tl vrstvy do 200 mm pl do 100 m2 v rovině nebo ve svahu do 1:5 strojně</t>
  </si>
  <si>
    <t>851026960</t>
  </si>
  <si>
    <t>Rozprostření a urovnání ornice v rovině nebo ve svahu sklonu do 1:5 strojně při souvislé ploše do 100 m2, tl. vrstvy do 200 mm</t>
  </si>
  <si>
    <t>13,501</t>
  </si>
  <si>
    <t>181411123</t>
  </si>
  <si>
    <t>Založení lučního trávníku výsevem plochy do 1000 m2 ve svahu do 1:1</t>
  </si>
  <si>
    <t>-220235688</t>
  </si>
  <si>
    <t>Založení trávníku na půdě předem připravené plochy do 1000 m2 výsevem včetně utažení lučního na svahu přes 1:2 do 1:1</t>
  </si>
  <si>
    <t>-1864550282</t>
  </si>
  <si>
    <t>13,501*0,03</t>
  </si>
  <si>
    <t>182201101</t>
  </si>
  <si>
    <t>Svahování násypů strojně</t>
  </si>
  <si>
    <t>1880360107</t>
  </si>
  <si>
    <t>Svahování trvalých svahů do projektovaných profilů strojně s potřebným přemístěním výkopku při svahování násypů v jakékoliv hornině</t>
  </si>
  <si>
    <t>212341111</t>
  </si>
  <si>
    <t>Obetonování drenážních trub mezerovitým betonem</t>
  </si>
  <si>
    <t>194027952</t>
  </si>
  <si>
    <t>pro pažení</t>
  </si>
  <si>
    <t>7,95*1,0</t>
  </si>
  <si>
    <t>212792311</t>
  </si>
  <si>
    <t>Odvodnění mostní opěry - drenážní plastové potrubí HDPE DN 110</t>
  </si>
  <si>
    <t>-1634111098</t>
  </si>
  <si>
    <t>Odvodnění mostní opěry z plastových trub drenážní potrubí HDPE DN 110</t>
  </si>
  <si>
    <t xml:space="preserve">drenážní trubka za nábřežními zdmi </t>
  </si>
  <si>
    <t>3,720+1,870+2,755+2,105</t>
  </si>
  <si>
    <t>271532212</t>
  </si>
  <si>
    <t>Podsyp pod základové konstrukce se zhutněním z hrubého kameniva frakce 16 až 32 mm</t>
  </si>
  <si>
    <t>345650830</t>
  </si>
  <si>
    <t>Podsyp pod základové konstrukce se zhutněním a urovnáním povrchu z kameniva hrubého, frakce 16 - 32 mm</t>
  </si>
  <si>
    <t xml:space="preserve">pod čelo </t>
  </si>
  <si>
    <t>0,14*4</t>
  </si>
  <si>
    <t xml:space="preserve">pod jímku </t>
  </si>
  <si>
    <t>0,24*2,7</t>
  </si>
  <si>
    <t xml:space="preserve">pod nábřežní zdi </t>
  </si>
  <si>
    <t>0,3*(3,720+1,870)</t>
  </si>
  <si>
    <t>273321117</t>
  </si>
  <si>
    <t>Základové desky mostních konstrukcí ze ŽB C 25/30</t>
  </si>
  <si>
    <t>2019421603</t>
  </si>
  <si>
    <t>Základové konstrukce z betonu železového desky ve výkopu nebo na hlavách pilot C 25/30</t>
  </si>
  <si>
    <t>4,00</t>
  </si>
  <si>
    <t>101</t>
  </si>
  <si>
    <t>-326062957</t>
  </si>
  <si>
    <t>1932022897</t>
  </si>
  <si>
    <t>0,25*9,815*2</t>
  </si>
  <si>
    <t>-1195731951</t>
  </si>
  <si>
    <t>949318155</t>
  </si>
  <si>
    <t xml:space="preserve">odhad 30% z celkového množství </t>
  </si>
  <si>
    <t>(1191,364-41)*0,3/1000</t>
  </si>
  <si>
    <t>1212909653</t>
  </si>
  <si>
    <t xml:space="preserve">I Fáze </t>
  </si>
  <si>
    <t>142,2/1000</t>
  </si>
  <si>
    <t xml:space="preserve">II Fáze </t>
  </si>
  <si>
    <t>274311127</t>
  </si>
  <si>
    <t>Základové pasy, prahy, věnce a ostruhy z betonu prostého C 25/30</t>
  </si>
  <si>
    <t>-383188467</t>
  </si>
  <si>
    <t>Základové konstrukce z betonu prostého pasy, prahy, věnce a ostruhy ve výkopu nebo na hlavách pilot C 25/30</t>
  </si>
  <si>
    <t xml:space="preserve">čelo základ </t>
  </si>
  <si>
    <t>4,65</t>
  </si>
  <si>
    <t xml:space="preserve">nábřežní zdi </t>
  </si>
  <si>
    <t>0,9*0,6*(3,720+1,870)</t>
  </si>
  <si>
    <t>0,9*0,6*(2,755+2,105)</t>
  </si>
  <si>
    <t>102</t>
  </si>
  <si>
    <t>274311191</t>
  </si>
  <si>
    <t>Příplatek k základovým pasům, prahům a věncům za betonáž malého rozsahu do 25 m3</t>
  </si>
  <si>
    <t>683392308</t>
  </si>
  <si>
    <t>Základové konstrukce z betonu prostého Příplatek k cenám za betonáž malého rozsahu do 25 m3</t>
  </si>
  <si>
    <t>275354111</t>
  </si>
  <si>
    <t>Bednění základových patek - zřízení</t>
  </si>
  <si>
    <t>1935052935</t>
  </si>
  <si>
    <t>Bednění základových konstrukcí patek a bloků zřízení</t>
  </si>
  <si>
    <t xml:space="preserve">čelo </t>
  </si>
  <si>
    <t>0,926*4*2</t>
  </si>
  <si>
    <t>1,2*0,926*2</t>
  </si>
  <si>
    <t>0,6*(3,720+1,870)*2</t>
  </si>
  <si>
    <t>0,6*(2,755+2,105)*2</t>
  </si>
  <si>
    <t>0,9*0,6*2*2</t>
  </si>
  <si>
    <t>275354211</t>
  </si>
  <si>
    <t>Bednění základových patek - odstranění</t>
  </si>
  <si>
    <t>-1228843245</t>
  </si>
  <si>
    <t>Bednění základových konstrukcí patek a bloků odstranění bednění</t>
  </si>
  <si>
    <t>317321018</t>
  </si>
  <si>
    <t>Římsy opěrných zdí a valů ze ŽB tř. C 30/37</t>
  </si>
  <si>
    <t>-149653009</t>
  </si>
  <si>
    <t xml:space="preserve">Římsy opěrných zdí a valů z betonu železového  tř. C 30/37</t>
  </si>
  <si>
    <t>0,3*0,44*(3,720+1,870)</t>
  </si>
  <si>
    <t>0,3*0,44*(2,755+2,105)</t>
  </si>
  <si>
    <t>317321118</t>
  </si>
  <si>
    <t>Mostní římsy ze ŽB C 30/37</t>
  </si>
  <si>
    <t>1005650462</t>
  </si>
  <si>
    <t xml:space="preserve">Římsy ze železového betonu  C 30/37</t>
  </si>
  <si>
    <t>římsa čela</t>
  </si>
  <si>
    <t>0,5</t>
  </si>
  <si>
    <t>103</t>
  </si>
  <si>
    <t>317321191</t>
  </si>
  <si>
    <t>Příplatek k mostním římsám ze ŽB za betonáž malého rozsahu do 25 m3</t>
  </si>
  <si>
    <t>873571881</t>
  </si>
  <si>
    <t xml:space="preserve">Římsy ze železového betonu  Příplatek k cenám za betonáž malého rozsahu do 25 m3</t>
  </si>
  <si>
    <t>317353111</t>
  </si>
  <si>
    <t>Bednění říms opěrných zdí a valů přímých, zalomených nebo zakřivených zřízení</t>
  </si>
  <si>
    <t>-260346087</t>
  </si>
  <si>
    <t xml:space="preserve">Bednění říms opěrných zdí a valů  jakéhokoliv tvaru přímých, zalomených nebo jinak zakřivených zřízení</t>
  </si>
  <si>
    <t>(0,3+0,265)*(3,720+1,870)</t>
  </si>
  <si>
    <t>0,3*0,265*2</t>
  </si>
  <si>
    <t>(0,3+0,265)*(2,755+2,105)</t>
  </si>
  <si>
    <t>0,33*0,265*2</t>
  </si>
  <si>
    <t>317353112</t>
  </si>
  <si>
    <t>Bednění říms opěrných zdí a valů přímých, zalomených nebo zakřivených odstranění</t>
  </si>
  <si>
    <t>879562215</t>
  </si>
  <si>
    <t xml:space="preserve">Bednění říms opěrných zdí a valů  jakéhokoliv tvaru přímých, zalomených nebo jinak zakřivených odstranění</t>
  </si>
  <si>
    <t>317353121</t>
  </si>
  <si>
    <t>Bednění mostních říms všech tvarů - zřízení</t>
  </si>
  <si>
    <t>1891185740</t>
  </si>
  <si>
    <t xml:space="preserve">Bednění mostní římsy  zřízení všech tvarů</t>
  </si>
  <si>
    <t>(0,1+0,3+0,265+0,54)*4,0</t>
  </si>
  <si>
    <t>0,3*0,44*2</t>
  </si>
  <si>
    <t>317353221</t>
  </si>
  <si>
    <t>Bednění mostních říms všech tvarů - odstranění</t>
  </si>
  <si>
    <t>516008216</t>
  </si>
  <si>
    <t xml:space="preserve">Bednění mostní římsy  odstranění všech tvarů</t>
  </si>
  <si>
    <t>317361016</t>
  </si>
  <si>
    <t>Výztuž říms opěrných zdí a valů z betonářské oceli 10 505</t>
  </si>
  <si>
    <t>-161027268</t>
  </si>
  <si>
    <t xml:space="preserve">Výztuž říms opěrných zdí a valů z oceli  10 505 (R) nebo BSt 500</t>
  </si>
  <si>
    <t>538,020*0,617/1000</t>
  </si>
  <si>
    <t>88,060*0,617/1000</t>
  </si>
  <si>
    <t>317361116</t>
  </si>
  <si>
    <t>Výztuž mostních říms z betonářské oceli 10 505</t>
  </si>
  <si>
    <t>97728517</t>
  </si>
  <si>
    <t xml:space="preserve">Výztuž mostních železobetonových říms  z betonářské oceli 10 505 (R) nebo BSt 500</t>
  </si>
  <si>
    <t>z výkresu výztuže</t>
  </si>
  <si>
    <t>30,940*0,617/1000</t>
  </si>
  <si>
    <t>35,10*0,617/1000</t>
  </si>
  <si>
    <t>327323128</t>
  </si>
  <si>
    <t>Opěrné zdi a valy ze ŽB tř. C 30/37</t>
  </si>
  <si>
    <t>-2096805548</t>
  </si>
  <si>
    <t xml:space="preserve">Opěrné zdi a valy z betonu železového  bez zvláštních nároků na vliv prostředí tř. C 30/37</t>
  </si>
  <si>
    <t xml:space="preserve">Poznámka k položce:_x000d_
včetně zhotovení prostupů pro odvodnění z drážních příkopů vlevo  </t>
  </si>
  <si>
    <t>nábřežní zdi</t>
  </si>
  <si>
    <t>1,11*(3,720+1,870)</t>
  </si>
  <si>
    <t>1,11*(2,755+2,105)</t>
  </si>
  <si>
    <t>327351211</t>
  </si>
  <si>
    <t>Bednění opěrných zdí a valů svislých i skloněných zřízení</t>
  </si>
  <si>
    <t>-1343489844</t>
  </si>
  <si>
    <t xml:space="preserve">Bednění opěrných zdí a valů  svislých i skloněných, výšky do 20 m zřízení</t>
  </si>
  <si>
    <t>1,66*(3,720+1,870)</t>
  </si>
  <si>
    <t>1,79*(3,720+1,870)</t>
  </si>
  <si>
    <t>1,66*0,764*2</t>
  </si>
  <si>
    <t>1,63*(2,755+2,105)</t>
  </si>
  <si>
    <t>1,79*(2,755+2,105)</t>
  </si>
  <si>
    <t>1,63*0,764*2</t>
  </si>
  <si>
    <t>327351221</t>
  </si>
  <si>
    <t>Bednění opěrných zdí a valů svislých i skloněných odstranění</t>
  </si>
  <si>
    <t>-920906957</t>
  </si>
  <si>
    <t xml:space="preserve">Bednění opěrných zdí a valů  svislých i skloněných, výšky do 20 m odstranění</t>
  </si>
  <si>
    <t>327361006</t>
  </si>
  <si>
    <t>Výztuž opěrných zdí a valů D 12 mm z betonářské oceli 10 505</t>
  </si>
  <si>
    <t>496922588</t>
  </si>
  <si>
    <t xml:space="preserve">Výztuž opěrných zdí a valů  průměru do 12 mm, z oceli 10 505 (R) nebo BSt 500</t>
  </si>
  <si>
    <t>(1019,257-386)/1000</t>
  </si>
  <si>
    <t>334323118</t>
  </si>
  <si>
    <t>Mostní opěry a úložné prahy ze ŽB C 30/37</t>
  </si>
  <si>
    <t>678019013</t>
  </si>
  <si>
    <t>Mostní opěry a úložné prahy z betonu železového C 30/37</t>
  </si>
  <si>
    <t xml:space="preserve">dřík čela </t>
  </si>
  <si>
    <t>5,2</t>
  </si>
  <si>
    <t>114</t>
  </si>
  <si>
    <t>334323191</t>
  </si>
  <si>
    <t>Příplatek k mostním opěrám a úložným prahům ze ŽB za betonáž malého rozsahu do 25 m3</t>
  </si>
  <si>
    <t>1989621229</t>
  </si>
  <si>
    <t>Mostní opěry a úložné prahy z betonu Příplatek k cenám za betonáž malého rozsahu do 25 m3</t>
  </si>
  <si>
    <t>334351112</t>
  </si>
  <si>
    <t>Bednění systémové mostních opěr a úložných prahů z překližek pro ŽB - zřízení</t>
  </si>
  <si>
    <t>-842216686</t>
  </si>
  <si>
    <t xml:space="preserve">Bednění mostních opěr a úložných prahů ze systémového bednění  zřízení z překližek, pro železobeton</t>
  </si>
  <si>
    <t>1,640*4,0</t>
  </si>
  <si>
    <t>1,621*4</t>
  </si>
  <si>
    <t>0,9*1,64*2</t>
  </si>
  <si>
    <t>334351211</t>
  </si>
  <si>
    <t>Bednění systémové mostních opěr a úložných prahů z překližek - odstranění</t>
  </si>
  <si>
    <t>1880961727</t>
  </si>
  <si>
    <t xml:space="preserve">Bednění mostních opěr a úložných prahů ze systémového bednění  odstranění z překližek</t>
  </si>
  <si>
    <t>334359115</t>
  </si>
  <si>
    <t>Výřez bednění pro prostup trub betonovou konstrukcí DN 600</t>
  </si>
  <si>
    <t>-1704837435</t>
  </si>
  <si>
    <t xml:space="preserve">Výřez bednění pro prostup trub betonovou konstrukcí  DN 600</t>
  </si>
  <si>
    <t>výřez dn 800</t>
  </si>
  <si>
    <t xml:space="preserve">výřez do šachty </t>
  </si>
  <si>
    <t>334361216</t>
  </si>
  <si>
    <t>Výztuž dříků opěr z betonářské oceli 10 505</t>
  </si>
  <si>
    <t>-80355341</t>
  </si>
  <si>
    <t xml:space="preserve">Výztuž betonářská mostních konstrukcí  opěr, úložných prahů, křídel, závěrných zídek, bloků ložisek, pilířů a sloupů z oceli 10 505 (R) nebo BSt 500 dříků opěr</t>
  </si>
  <si>
    <t xml:space="preserve">20% z celkového množství </t>
  </si>
  <si>
    <t>(1191,364-41)*0,2/1000</t>
  </si>
  <si>
    <t>380321662</t>
  </si>
  <si>
    <t>Kompletní konstrukce ČOV, nádrží, vodojemů, žlabů nebo kanálů ze ŽB tř. C 30/37 tl 300 mm</t>
  </si>
  <si>
    <t>1984924792</t>
  </si>
  <si>
    <t xml:space="preserve">Kompletní konstrukce čistíren odpadních vod, nádrží, vodojemů, kanálů z betonu železového  bez výztuže a bednění bez zvýšených nároků na prostředí tř. C 30/37, tl. přes 150 do 300 mm</t>
  </si>
  <si>
    <t>Poznámka k položce:_x000d_
včetně zhotovení vhodných prostupů pro odvodnění z trativodů mezi kolejemi (ze související stavby Správy tratí při opravě odvodnění)</t>
  </si>
  <si>
    <t>dle výkresu č. 6</t>
  </si>
  <si>
    <t>základ jímky vtokové:</t>
  </si>
  <si>
    <t>0,95</t>
  </si>
  <si>
    <t>stěny jímky vtokové:</t>
  </si>
  <si>
    <t>4,15</t>
  </si>
  <si>
    <t>jímka mezi kolejemi (v místě vynechané trouby), dle propustku v km 13,865:</t>
  </si>
  <si>
    <t>1,77</t>
  </si>
  <si>
    <t>669499793</t>
  </si>
  <si>
    <t>vtoková jímka:</t>
  </si>
  <si>
    <t>2,1*2,621*2</t>
  </si>
  <si>
    <t>2,281*1,5*2</t>
  </si>
  <si>
    <t>2,621*1,5*2</t>
  </si>
  <si>
    <t>2,281*0,9*2</t>
  </si>
  <si>
    <t>1692149876</t>
  </si>
  <si>
    <t>-994674995</t>
  </si>
  <si>
    <t>50% z celkového množství pro jímku vtokovou:</t>
  </si>
  <si>
    <t>(1191,364-41)*0,5/1000</t>
  </si>
  <si>
    <t>pro jímku mezi kolejemi (dle PS z km 13,865):</t>
  </si>
  <si>
    <t>(39,2/2+31+68,37+30,1+37,9)/1000</t>
  </si>
  <si>
    <t>388995213</t>
  </si>
  <si>
    <t>Chránička kabelů z trub HDPE v římse DN 140</t>
  </si>
  <si>
    <t>-959315576</t>
  </si>
  <si>
    <t xml:space="preserve">Chránička kabelů v římse z trub HDPE  přes DN 110 do DN 140</t>
  </si>
  <si>
    <t>v nábřežních zdech DN 125</t>
  </si>
  <si>
    <t>0,75*2</t>
  </si>
  <si>
    <t>pro inřenýrské sítě vlevo:</t>
  </si>
  <si>
    <t>2*8</t>
  </si>
  <si>
    <t>-34704156</t>
  </si>
  <si>
    <t>Poznámka k položce:_x000d_
ocelový rám na vtokovou šachtu včetně dílenské dokumentace</t>
  </si>
  <si>
    <t>Úhelník 100x50x8</t>
  </si>
  <si>
    <t>(1,00+1,00+1,6+1,6)*8,97</t>
  </si>
  <si>
    <t>0,05*0,18*40*14</t>
  </si>
  <si>
    <t>-1975735131</t>
  </si>
  <si>
    <t>130105220</t>
  </si>
  <si>
    <t>úhelník ocelový nerovnostranný jakost 11 375 100x50x8mm</t>
  </si>
  <si>
    <t>-1699484074</t>
  </si>
  <si>
    <t>Poznámka k položce:_x000d_
Hmotnost: 8,90 kg/m</t>
  </si>
  <si>
    <t>(1,00+1,00+1,6+1,6)*8,97/1000</t>
  </si>
  <si>
    <t>104</t>
  </si>
  <si>
    <t>-1675101407</t>
  </si>
  <si>
    <t>0,05*0,18*40*14/1000</t>
  </si>
  <si>
    <t>1350635524</t>
  </si>
  <si>
    <t>2,3*9,815</t>
  </si>
  <si>
    <t>458311121</t>
  </si>
  <si>
    <t>Výplňové klíny za opěrou z betonu prostého C 12/15 hutněného po vrstvách</t>
  </si>
  <si>
    <t>1736276966</t>
  </si>
  <si>
    <t xml:space="preserve">Výplňové klíny a filtrační vrstvy za opěrou z betonu hutněného po vrstvách  výplňového prostého</t>
  </si>
  <si>
    <t>kolem šachty</t>
  </si>
  <si>
    <t>0,8*2,1</t>
  </si>
  <si>
    <t xml:space="preserve">za nábřežními zdmi </t>
  </si>
  <si>
    <t>0,07*(3,720+1,870)</t>
  </si>
  <si>
    <t>0,07*(2,755+2,105)</t>
  </si>
  <si>
    <t>465513157</t>
  </si>
  <si>
    <t>Dlažba svahu u opěr z upraveného lomového žulového kamene tl 200 mm do lože C 25/30 pl přes 10 m2</t>
  </si>
  <si>
    <t>-1511467570</t>
  </si>
  <si>
    <t xml:space="preserve">Dlažba svahu u mostních opěr z upraveného lomového žulového kamene  s vyspárováním maltou MC 25, šíře spáry 15 mm do betonového lože C 25/30 tloušťky 200 mm, plochy přes 10 m2</t>
  </si>
  <si>
    <t>7,51*1,15</t>
  </si>
  <si>
    <t>4,23*1,15</t>
  </si>
  <si>
    <t xml:space="preserve">v jímce </t>
  </si>
  <si>
    <t>1,5*0,9</t>
  </si>
  <si>
    <t>-1432617005</t>
  </si>
  <si>
    <t xml:space="preserve">do dlažby </t>
  </si>
  <si>
    <t>13,505*1,15*4,44/1000</t>
  </si>
  <si>
    <t xml:space="preserve">Rošt do rámu kompozitní na jímku </t>
  </si>
  <si>
    <t>1882072483</t>
  </si>
  <si>
    <t>1,6*0,9</t>
  </si>
  <si>
    <t>R0000002</t>
  </si>
  <si>
    <t>Panty pro uchycení roštu</t>
  </si>
  <si>
    <t>-344688010</t>
  </si>
  <si>
    <t>1573412224</t>
  </si>
  <si>
    <t>Poznámka k položce:_x000d_
ochrana ocel. rámu pro rošt</t>
  </si>
  <si>
    <t>(1,0+1,0+1,6+1,6)*0,319</t>
  </si>
  <si>
    <t>0,05*0,2*2*14</t>
  </si>
  <si>
    <t>105</t>
  </si>
  <si>
    <t>1820899765</t>
  </si>
  <si>
    <t>Poznámka k položce:_x000d_
1,517 kg/m2</t>
  </si>
  <si>
    <t>materiál metalizace</t>
  </si>
  <si>
    <t>1,939*1,517</t>
  </si>
  <si>
    <t>-737425848</t>
  </si>
  <si>
    <t>11,100</t>
  </si>
  <si>
    <t xml:space="preserve">ŽB. trouba patková DN 800 </t>
  </si>
  <si>
    <t>-2138100061</t>
  </si>
  <si>
    <t>Poznámka k položce:_x000d_
přesná specifikace dle projektu, integrované pryžové těsnění trub, včetně spojovacího materiálu jednotlivých dílců. Trouby musí být schváleny pro použití pro SŽDC. Včetně dopravy</t>
  </si>
  <si>
    <t>mezilehlé:</t>
  </si>
  <si>
    <t>výtoková (tvoří ji mezilehlá, výtoková kolmá se nevyrábí):</t>
  </si>
  <si>
    <t>592211R022</t>
  </si>
  <si>
    <t>Vtoková ŽB. trouba patková DN 800</t>
  </si>
  <si>
    <t>-1413528056</t>
  </si>
  <si>
    <t>Poznámka k položce:_x000d_
přesná specifikace dle projektu, integrované pryžové těsnění trub, včetně spojovacího materiálu jednotlivých dílců. Trouba musí být schváleny pro použití pro SŽDC. Včetně dopravy</t>
  </si>
  <si>
    <t>vtoková trouba patková DN 800:</t>
  </si>
  <si>
    <t>-915589587</t>
  </si>
  <si>
    <t>mezi odlážděním a spodní stavbou</t>
  </si>
  <si>
    <t>1,310*0,27</t>
  </si>
  <si>
    <t>(1,5+1,5+2,1)*0,27</t>
  </si>
  <si>
    <t>73</t>
  </si>
  <si>
    <t>1768990060</t>
  </si>
  <si>
    <t>1,310</t>
  </si>
  <si>
    <t>(1,5+1,5+2,1)</t>
  </si>
  <si>
    <t>74</t>
  </si>
  <si>
    <t>952672642</t>
  </si>
  <si>
    <t xml:space="preserve">čelo na výtoku </t>
  </si>
  <si>
    <t>75</t>
  </si>
  <si>
    <t>339845772</t>
  </si>
  <si>
    <t>0,7*11,200*2</t>
  </si>
  <si>
    <t>0,54*11,5*2</t>
  </si>
  <si>
    <t>0,71*4</t>
  </si>
  <si>
    <t>76</t>
  </si>
  <si>
    <t>962041211</t>
  </si>
  <si>
    <t>Bourání mostních zdí a pilířů z betonu prostého</t>
  </si>
  <si>
    <t>-827017919</t>
  </si>
  <si>
    <t>Bourání mostních konstrukcí zdiva a pilířů z prostého betonu</t>
  </si>
  <si>
    <t>čela</t>
  </si>
  <si>
    <t>1,74*2,78</t>
  </si>
  <si>
    <t>2,21*2,415</t>
  </si>
  <si>
    <t>1,21*4,9</t>
  </si>
  <si>
    <t>1,21*5,56</t>
  </si>
  <si>
    <t>77</t>
  </si>
  <si>
    <t>963051111</t>
  </si>
  <si>
    <t>Bourání mostní nosné konstrukce z ŽB</t>
  </si>
  <si>
    <t>1949749198</t>
  </si>
  <si>
    <t>Bourání mostních konstrukcí nosných konstrukcí ze železového betonu</t>
  </si>
  <si>
    <t>0,28*11,2*2</t>
  </si>
  <si>
    <t>1,8*0,25*11,2</t>
  </si>
  <si>
    <t>78</t>
  </si>
  <si>
    <t>966075141</t>
  </si>
  <si>
    <t>Odstranění kovového zábradlí vcelku</t>
  </si>
  <si>
    <t>-887788496</t>
  </si>
  <si>
    <t>Odstranění různých konstrukcí na mostech kovového zábradlí vcelku</t>
  </si>
  <si>
    <t>Poznámka k položce:_x000d_
výzisk SMT</t>
  </si>
  <si>
    <t>2,4</t>
  </si>
  <si>
    <t>2,29</t>
  </si>
  <si>
    <t>115</t>
  </si>
  <si>
    <t>1289045805</t>
  </si>
  <si>
    <t>kotvení jímky mezi kolejemi (z PS km 13,865):</t>
  </si>
  <si>
    <t>79</t>
  </si>
  <si>
    <t>-1066261422</t>
  </si>
  <si>
    <t>včetně demontovaného zábradlí do kovošrotu (0,084 t, výzisk SMT):</t>
  </si>
  <si>
    <t>50,228+27,149+77,041+0,084</t>
  </si>
  <si>
    <t>80</t>
  </si>
  <si>
    <t>131401391</t>
  </si>
  <si>
    <t>154,502*12</t>
  </si>
  <si>
    <t>81</t>
  </si>
  <si>
    <t>-720802036</t>
  </si>
  <si>
    <t>108</t>
  </si>
  <si>
    <t>-1435938752</t>
  </si>
  <si>
    <t>107</t>
  </si>
  <si>
    <t>997221862</t>
  </si>
  <si>
    <t>Poplatek za uložení stavebního odpadu na recyklační skládce (skládkovné) z armovaného betonu pod kódem 17 01 01</t>
  </si>
  <si>
    <t>-1623353400</t>
  </si>
  <si>
    <t>Poplatek za uložení stavebního odpadu na recyklační skládce (skládkovné) z armovaného betonu zatříděného do Katalogu odpadů pod kódem 17 01 01</t>
  </si>
  <si>
    <t>106</t>
  </si>
  <si>
    <t>1362777710</t>
  </si>
  <si>
    <t>85</t>
  </si>
  <si>
    <t>180232331</t>
  </si>
  <si>
    <t>110</t>
  </si>
  <si>
    <t>856759032</t>
  </si>
  <si>
    <t>Poznámka k položce:_x000d_
z důvodu špatného přístupu k objektu (v ohníčském záhlaví žst. Úpořiny)</t>
  </si>
  <si>
    <t>86</t>
  </si>
  <si>
    <t>711511101</t>
  </si>
  <si>
    <t>Provedení hydroizolace potrubí za studena penetračním nátěrem</t>
  </si>
  <si>
    <t>599311593</t>
  </si>
  <si>
    <t xml:space="preserve">Provedení izolace potrubí, nádrží, stok a kanalizačních šachet natěradly a tmely za studena  nátěrem penetračním</t>
  </si>
  <si>
    <t xml:space="preserve">deska </t>
  </si>
  <si>
    <t xml:space="preserve">potrubí </t>
  </si>
  <si>
    <t>4,54*11,1</t>
  </si>
  <si>
    <t>87</t>
  </si>
  <si>
    <t>2076018182</t>
  </si>
  <si>
    <t>Poznámka k položce:_x000d_
Spotřeba 0,3-0,4kg/m2</t>
  </si>
  <si>
    <t>122,235*0,35/1000</t>
  </si>
  <si>
    <t>88</t>
  </si>
  <si>
    <t>711511102</t>
  </si>
  <si>
    <t>Provedení hydroizolace potrubí za studena asfaltovým lakem</t>
  </si>
  <si>
    <t>1184677997</t>
  </si>
  <si>
    <t xml:space="preserve">Provedení izolace potrubí, nádrží, stok a kanalizačních šachet natěradly a tmely za studena  nátěrem lakem asfaltovým</t>
  </si>
  <si>
    <t>122,235*2</t>
  </si>
  <si>
    <t>89</t>
  </si>
  <si>
    <t>-1962938729</t>
  </si>
  <si>
    <t>Poznámka k položce:_x000d_
Spotřeba: 0,3-0,5 kg/m2</t>
  </si>
  <si>
    <t>244,470*0,4/1000</t>
  </si>
  <si>
    <t>109</t>
  </si>
  <si>
    <t>-1960580764</t>
  </si>
  <si>
    <t>116</t>
  </si>
  <si>
    <t>1648748805</t>
  </si>
  <si>
    <t>002 - km 14,009 - svršek</t>
  </si>
  <si>
    <t>1477349021</t>
  </si>
  <si>
    <t xml:space="preserve">vlevo: </t>
  </si>
  <si>
    <t>0,82*10</t>
  </si>
  <si>
    <t xml:space="preserve">vpravo </t>
  </si>
  <si>
    <t>0,72*10</t>
  </si>
  <si>
    <t>-954358141</t>
  </si>
  <si>
    <t>15,400*0,05*1,9</t>
  </si>
  <si>
    <t>921114305</t>
  </si>
  <si>
    <t>v obou kolejích v dl. 8 m, os. vzdálenost 4,735 m:</t>
  </si>
  <si>
    <t>3,461*8+0,735*0,55*8</t>
  </si>
  <si>
    <t>-139490951</t>
  </si>
  <si>
    <t>Poznámka k položce:_x000d_
Včetně hutnění kolejového lože po vrstvách. Zadavatel (Správa tratí v rámci oprav po MU) zajistí na propustku v obou kolejích strojní úpravu GPK včetně úpravy KL.</t>
  </si>
  <si>
    <t>30,922</t>
  </si>
  <si>
    <t>-1573086533</t>
  </si>
  <si>
    <t>30,922*1,643</t>
  </si>
  <si>
    <t>1162973640</t>
  </si>
  <si>
    <t>v 1. koleji (kolejnice neřezat a ponechat):</t>
  </si>
  <si>
    <t>5958158020</t>
  </si>
  <si>
    <t>Podložka pryžová pod patu kolejnice R65 183/151/6</t>
  </si>
  <si>
    <t>-1953599431</t>
  </si>
  <si>
    <t>ve 2. koleji, pro 15 pražců:</t>
  </si>
  <si>
    <t>15*2</t>
  </si>
  <si>
    <t>5910135010</t>
  </si>
  <si>
    <t>Demontáž pražcové kotvy v koleji</t>
  </si>
  <si>
    <t>-1919784055</t>
  </si>
  <si>
    <t>Demontáž pražcové kotvy v koleji. Poznámka: 1. V cenách jsou započteny náklady na odstranění kameniva, demontáž, dohození a úpravu kameniva a naložení výzisku na dopravní prostředek.</t>
  </si>
  <si>
    <t>Poznámka k položce:_x000d_
demontáž stávajících pražcových kotev - nově již nebudou osazeny</t>
  </si>
  <si>
    <t>ve 2. koleji (každý 3. pražec):</t>
  </si>
  <si>
    <t>5910136010</t>
  </si>
  <si>
    <t>Montáž pražcové kotvy v koleji</t>
  </si>
  <si>
    <t>-1945632345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</si>
  <si>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</si>
  <si>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-1802604760</t>
  </si>
  <si>
    <t>30,922/2*1,8</t>
  </si>
  <si>
    <t>-555919393</t>
  </si>
  <si>
    <t>odvoz odtěženého štěrku (z 1. koleje):</t>
  </si>
  <si>
    <t>dovoz nového, kamenolom cca 13km:</t>
  </si>
  <si>
    <t>1,463</t>
  </si>
  <si>
    <t>50,805</t>
  </si>
  <si>
    <t>9909000400</t>
  </si>
  <si>
    <t>Poplatek za likvidaci plastových součástí</t>
  </si>
  <si>
    <t>-874689532</t>
  </si>
  <si>
    <t xml:space="preserve"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</si>
  <si>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z pryžových podložek ve 2. koleji:</t>
  </si>
  <si>
    <t>6/1000</t>
  </si>
  <si>
    <t>519701944</t>
  </si>
  <si>
    <t>odtěžený štěrk z KL (z 1. koleje):</t>
  </si>
  <si>
    <t>002 - VRN - km 14,009</t>
  </si>
  <si>
    <t>1915645490</t>
  </si>
  <si>
    <t>-379550138</t>
  </si>
  <si>
    <t>Poznámka k položce:_x000d_
zpracování dokumentace skutečného provedení stavby - 2x (v trvalém tisku i digitálně) s využitím železničního bodového pole a po projednání a schválení SŽG.</t>
  </si>
  <si>
    <t>-2010938</t>
  </si>
  <si>
    <t>Poznámka k položce:_x000d_
dodávky vody a energie, příjezdové komunikace včetně příp. omezení provozu a dopravního značení,příp. pronájmy pozemků, střežení pracoviště, uvedení pozemků do původního stavu, včetně přípravy a likvidace staveniště.</t>
  </si>
  <si>
    <t>-747668953</t>
  </si>
  <si>
    <t>-1658100404</t>
  </si>
  <si>
    <t>003 - oprava mostu v km 18,667</t>
  </si>
  <si>
    <t>001 - ZRN - km 18,667</t>
  </si>
  <si>
    <t xml:space="preserve">001 - km 18,667 - most </t>
  </si>
  <si>
    <t>-734952392</t>
  </si>
  <si>
    <t xml:space="preserve">za křídly </t>
  </si>
  <si>
    <t>6*4*2</t>
  </si>
  <si>
    <t>-76622962</t>
  </si>
  <si>
    <t>115001104</t>
  </si>
  <si>
    <t>Převedení vody potrubím DN do 300</t>
  </si>
  <si>
    <t>-110444589</t>
  </si>
  <si>
    <t>Převedení vody potrubím průměru DN přes 250 do 300</t>
  </si>
  <si>
    <t xml:space="preserve">včetně případného čerpání </t>
  </si>
  <si>
    <t>2114410310</t>
  </si>
  <si>
    <t>kabel SSZT SŽ</t>
  </si>
  <si>
    <t>8*2</t>
  </si>
  <si>
    <t>NN</t>
  </si>
  <si>
    <t>-1373950038</t>
  </si>
  <si>
    <t xml:space="preserve">pod dlažby </t>
  </si>
  <si>
    <t>1*1*2</t>
  </si>
  <si>
    <t>122212511</t>
  </si>
  <si>
    <t>Odkopávky a prokopávky nezapažené pro železnice v soudržné hornině třídy těžitelnosti I, skupiny 3 objem do 10 m3 ručně</t>
  </si>
  <si>
    <t>1387212525</t>
  </si>
  <si>
    <t>Odkopávky a prokopávky pro spodní stavbu železnic ručně zapažených i nezapažených objemu do 10 m3 v hornině třídy těžitelnosti I skupiny 3 soudržných</t>
  </si>
  <si>
    <t>0,4*0,4*1*4</t>
  </si>
  <si>
    <t>122252501</t>
  </si>
  <si>
    <t>Odkopávky a prokopávky nezapažené pro spodní stavbu železnic v hornině třídy těžitelnosti I, skupiny 3 objem do 100 m3 strojně</t>
  </si>
  <si>
    <t>-154346009</t>
  </si>
  <si>
    <t>Odkopávky a prokopávky nezapažené pro spodní stavbu železnic strojně v hornině třídy těžitelnosti I skupiny 3 do 100 m3</t>
  </si>
  <si>
    <t>odkopávka pro izolaci</t>
  </si>
  <si>
    <t>1*14,6</t>
  </si>
  <si>
    <t>1845581764</t>
  </si>
  <si>
    <t>-1595054521</t>
  </si>
  <si>
    <t>24*0,5*0,5</t>
  </si>
  <si>
    <t>151103101</t>
  </si>
  <si>
    <t>Zřízení příložného pažení a rozepření stěn kolejového lože do 20 m2 hl do 2 m</t>
  </si>
  <si>
    <t>-102921654</t>
  </si>
  <si>
    <t>Zřízení pažení a rozepření stěn výkopu kolejového lože plochy do 20 m2 pro jakoukoliv mezerovitost příložné, hloubky do 2 m</t>
  </si>
  <si>
    <t>pažení mezi TK1 a TK2:</t>
  </si>
  <si>
    <t>7*1*2</t>
  </si>
  <si>
    <t>151103111</t>
  </si>
  <si>
    <t>Odstranění příložného pažení a rozepření stěn kolejového lože do 20 m2 hl do 2 m</t>
  </si>
  <si>
    <t>1204281722</t>
  </si>
  <si>
    <t>Odstranění pažení a rozepření stěn výkopu kolejového lože plochy do 20 m2 s uložením materiálu na vzdálenost do 3 m od kraje výkopu příložné, hloubky do 2 m</t>
  </si>
  <si>
    <t>-1463914302</t>
  </si>
  <si>
    <t>14,6+0,640</t>
  </si>
  <si>
    <t>1670276208</t>
  </si>
  <si>
    <t>Poznámka k položce:_x000d_
celkem 14 km (např. skládka Modlany u Teplic)</t>
  </si>
  <si>
    <t>15,240*13</t>
  </si>
  <si>
    <t>-1456855062</t>
  </si>
  <si>
    <t>15,240*2</t>
  </si>
  <si>
    <t>1071893832</t>
  </si>
  <si>
    <t xml:space="preserve">zásyp na izolaci </t>
  </si>
  <si>
    <t>0,26*15</t>
  </si>
  <si>
    <t>58343930</t>
  </si>
  <si>
    <t>kamenivo drcené hrubé frakce 16/32</t>
  </si>
  <si>
    <t>-873207714</t>
  </si>
  <si>
    <t>3,9*1,9</t>
  </si>
  <si>
    <t>18279089</t>
  </si>
  <si>
    <t>1996552952</t>
  </si>
  <si>
    <t>48*0,03</t>
  </si>
  <si>
    <t>1941660199</t>
  </si>
  <si>
    <t xml:space="preserve">ornice zpět  </t>
  </si>
  <si>
    <t>212795111</t>
  </si>
  <si>
    <t>Příčné odvodnění mostní opěry z plastových trub DN 160 včetně podkladního betonu, štěrkového obsypu</t>
  </si>
  <si>
    <t>150734171</t>
  </si>
  <si>
    <t>Příčné odvodnění za opěrou z plastových trub</t>
  </si>
  <si>
    <t>17*2</t>
  </si>
  <si>
    <t>-1859209989</t>
  </si>
  <si>
    <t xml:space="preserve">deska pod prefa rámy </t>
  </si>
  <si>
    <t xml:space="preserve">pod rámem </t>
  </si>
  <si>
    <t>0,3*16</t>
  </si>
  <si>
    <t>-279087006</t>
  </si>
  <si>
    <t>1750153592</t>
  </si>
  <si>
    <t>"pod rámy</t>
  </si>
  <si>
    <t>0,1*2,6</t>
  </si>
  <si>
    <t>-28932679</t>
  </si>
  <si>
    <t>-1627390971</t>
  </si>
  <si>
    <t>pod NK</t>
  </si>
  <si>
    <t>2,7*17*1,1*7,9/1000</t>
  </si>
  <si>
    <t>275321117</t>
  </si>
  <si>
    <t>Základové patky a bloky mostních konstrukcí ze ŽB C 25/30</t>
  </si>
  <si>
    <t>1835599366</t>
  </si>
  <si>
    <t>Základové konstrukce z betonu železového patky a bloky ve výkopu nebo na hlavách pilot C 25/30</t>
  </si>
  <si>
    <t>275321191</t>
  </si>
  <si>
    <t>Příplatek k základovým patkám a blokům mostních konstrukcí ze ŽB za betonáž malého do 25 m3</t>
  </si>
  <si>
    <t>1766358551</t>
  </si>
  <si>
    <t>-1785998342</t>
  </si>
  <si>
    <t>0,4*1*4*4</t>
  </si>
  <si>
    <t>-1879707975</t>
  </si>
  <si>
    <t>1882462009</t>
  </si>
  <si>
    <t xml:space="preserve">římsa zleva </t>
  </si>
  <si>
    <t>1,1</t>
  </si>
  <si>
    <t xml:space="preserve">římsa zprava </t>
  </si>
  <si>
    <t>0,78</t>
  </si>
  <si>
    <t>1233147003</t>
  </si>
  <si>
    <t>-1942448509</t>
  </si>
  <si>
    <t>(0,2+0,3+0,12+0,025+0,440+0,610)*5,8</t>
  </si>
  <si>
    <t>0,67*0,3*2</t>
  </si>
  <si>
    <t>(0,230+0,08+0,3+0,12+0,02+0,245+0,220)*4,9</t>
  </si>
  <si>
    <t>0,550*0,520*2</t>
  </si>
  <si>
    <t>1504851848</t>
  </si>
  <si>
    <t>380384956</t>
  </si>
  <si>
    <t xml:space="preserve">z výkresu č. 7  30%</t>
  </si>
  <si>
    <t>(465,77-113)*0,3/1000</t>
  </si>
  <si>
    <t>136692227</t>
  </si>
  <si>
    <t>čelo zleva</t>
  </si>
  <si>
    <t>5,91</t>
  </si>
  <si>
    <t xml:space="preserve">čelo zprava </t>
  </si>
  <si>
    <t>2,1</t>
  </si>
  <si>
    <t>2106011843</t>
  </si>
  <si>
    <t>589732270</t>
  </si>
  <si>
    <t xml:space="preserve">čelo zleva </t>
  </si>
  <si>
    <t>3,2*2</t>
  </si>
  <si>
    <t>(3+3+2,4)*1</t>
  </si>
  <si>
    <t>čelo zprava</t>
  </si>
  <si>
    <t>0,8</t>
  </si>
  <si>
    <t>(1,230+2,4+0,18+0,3)*1</t>
  </si>
  <si>
    <t>-1148598856</t>
  </si>
  <si>
    <t>-1365393868</t>
  </si>
  <si>
    <t xml:space="preserve">z výkresu č. 7  70%</t>
  </si>
  <si>
    <t>(465,77-113)*0,7/1000</t>
  </si>
  <si>
    <t>334361412</t>
  </si>
  <si>
    <t>Výztuž opěr, prahů, křídel, pilířů, sloupů ze svařovaných sítí do 6 kg/m2</t>
  </si>
  <si>
    <t>-96461888</t>
  </si>
  <si>
    <t xml:space="preserve">Výztuž betonářská mostních konstrukcí  opěr, úložných prahů, křídel, závěrných zídek, bloků ložisek, pilířů a sloupů ze svařovaných sítí do 6 kg/m2</t>
  </si>
  <si>
    <t xml:space="preserve">z výkresu č. 7 </t>
  </si>
  <si>
    <t>113,00/1000</t>
  </si>
  <si>
    <t>369317311</t>
  </si>
  <si>
    <t>Výplň štoly v hor suché z cementopopílkové suspenze za rubem nosné obezdívky délky do 200 m</t>
  </si>
  <si>
    <t>-1182118375</t>
  </si>
  <si>
    <t xml:space="preserve">Výplň z popílkocementové suspenze za rubem nosné obezdívky  délky štoly, do 200 m, v hornině suché</t>
  </si>
  <si>
    <t>výplň kolem NK</t>
  </si>
  <si>
    <t>1,3*11</t>
  </si>
  <si>
    <t>0,5*11</t>
  </si>
  <si>
    <t>1*3,8</t>
  </si>
  <si>
    <t>0,2*3,8</t>
  </si>
  <si>
    <t>38895R001</t>
  </si>
  <si>
    <t>Chránička z pro kabely plastová DN 110 D+M</t>
  </si>
  <si>
    <t>1346899093</t>
  </si>
  <si>
    <t>Chránička z pro kabely plastová DN 110</t>
  </si>
  <si>
    <t xml:space="preserve">rezervní plastová korugovaná chránička pod NK specifikace dle projektu </t>
  </si>
  <si>
    <t>18,6*2</t>
  </si>
  <si>
    <t>388995212</t>
  </si>
  <si>
    <t>Chránička kabelů z trub HDPE v římse DN 110</t>
  </si>
  <si>
    <t>-205520622</t>
  </si>
  <si>
    <t xml:space="preserve">Chránička kabelů v římse z trub HDPE  přes DN 80 do DN 110</t>
  </si>
  <si>
    <t xml:space="preserve">Nová chránička pro VO </t>
  </si>
  <si>
    <t>18,</t>
  </si>
  <si>
    <t>389121112</t>
  </si>
  <si>
    <t>Osazení dílců rámové konstrukce propustků a podchodů hmotnosti do 10 t</t>
  </si>
  <si>
    <t>1317683579</t>
  </si>
  <si>
    <t xml:space="preserve">Osazení dílců rámové konstrukce propustků a podchodů  hmotnosti jednotlivě přes 5 do 10 t</t>
  </si>
  <si>
    <t>osazení dílců (zabudování) na mostě:</t>
  </si>
  <si>
    <t>MEZILEHLÝ PREF. PERO-DRÁŽKA, DÉLKY 1,5 M (7,75 t/ks):</t>
  </si>
  <si>
    <t>MEZILEHLÝ PREF. PERO-DRÁŽKA, DÉLKY 1,0 M (5,30 t/ks):</t>
  </si>
  <si>
    <t>VTOKOVÝ PREFABRIKÁT DÉLKY 1,425-1,385 M (7,75 t/ks):</t>
  </si>
  <si>
    <t>vyložení dílců z aut v u mostu, po dopravě z prefy:</t>
  </si>
  <si>
    <t>R0001</t>
  </si>
  <si>
    <t>propust rámová SV 2000/2500mm dl. 1000 mm</t>
  </si>
  <si>
    <t>46214185</t>
  </si>
  <si>
    <t xml:space="preserve">Poznámka k položce:_x000d_
použít prefabrikát ŽPSV v rámci provozního ověřování  pro SŽ včetně dopravy na stavbu (v souladu s přílohou zadávací dokumentace)</t>
  </si>
  <si>
    <t>MEZILEHLÝ PREF. PERO-DRÁŽKA DÉLKY 1000mm</t>
  </si>
  <si>
    <t>R0002</t>
  </si>
  <si>
    <t>propust rámová SV 2000/2500mm dl. 1500 mm</t>
  </si>
  <si>
    <t>-162473225</t>
  </si>
  <si>
    <t>MEZILEHLÝ PREF. PERO-DRÁŽKA DÉLKY 1500mm</t>
  </si>
  <si>
    <t>R0003</t>
  </si>
  <si>
    <t>propust rámová SV 2000/2500mm dl. 2000 mm</t>
  </si>
  <si>
    <t>105558900</t>
  </si>
  <si>
    <t xml:space="preserve">Poznámka k položce:_x000d_
použít prefabrikáty ŽPSV v rámci provozního ověřování  pro SŽ včetně dopravy na stavbu (v souladu s přílohou zadávací dokumentace)</t>
  </si>
  <si>
    <t>MEZILEHLÝ PREF. PERO-DRÁŽKA DÉLKY 2 M VČ. VÝTOKOVÉHO:</t>
  </si>
  <si>
    <t>5+1</t>
  </si>
  <si>
    <t>R0004</t>
  </si>
  <si>
    <t>propust rámová SV 2000/2500mm vtokový dl. 1385-1425 mm</t>
  </si>
  <si>
    <t>543060606</t>
  </si>
  <si>
    <t xml:space="preserve">VTOKOVÝ PREFABRIKÁT </t>
  </si>
  <si>
    <t>389121113</t>
  </si>
  <si>
    <t>Osazení dílců rámové konstrukce propustků a podchodů hmotnosti do 25 t</t>
  </si>
  <si>
    <t>-505522243</t>
  </si>
  <si>
    <t xml:space="preserve">Osazení dílců rámové konstrukce propustků a podchodů  hmotnosti jednotlivě přes 10 do 25 t</t>
  </si>
  <si>
    <t>MEZILEHLÝ PREF. PERO-DRÁŽKA DÉLKY 2 M (10,200 t/ks):</t>
  </si>
  <si>
    <t>VÝTOKOVÝ PREFABRIKÁT DÉLKY 2,0 M (10,200 t/ks):</t>
  </si>
  <si>
    <t>389381001</t>
  </si>
  <si>
    <t>Dobetonování prefabrikovaných konstrukcí</t>
  </si>
  <si>
    <t>-600519088</t>
  </si>
  <si>
    <t xml:space="preserve">včetně bednění </t>
  </si>
  <si>
    <t xml:space="preserve">zprava </t>
  </si>
  <si>
    <t>0,2*1,450*0,5</t>
  </si>
  <si>
    <t>-767048973</t>
  </si>
  <si>
    <t>1*1*1,1*4,44/1000*2</t>
  </si>
  <si>
    <t>451475121</t>
  </si>
  <si>
    <t>Podkladní vrstva plastbetonová samonivelační první vrstva tl 10 mm</t>
  </si>
  <si>
    <t>-411814947</t>
  </si>
  <si>
    <t xml:space="preserve">Podkladní vrstva plastbetonová  samonivelační, tloušťky do 10 mm první vrstva</t>
  </si>
  <si>
    <t>0,2*0,2*11</t>
  </si>
  <si>
    <t>451475122</t>
  </si>
  <si>
    <t>Podkladní vrstva plastbetonová samonivelační každá další vrstva tl 10 mm</t>
  </si>
  <si>
    <t>-1371632280</t>
  </si>
  <si>
    <t xml:space="preserve">Podkladní vrstva plastbetonová  samonivelační, tloušťky do 10 mm každá další vrstva</t>
  </si>
  <si>
    <t>0,440</t>
  </si>
  <si>
    <t>451577777</t>
  </si>
  <si>
    <t>Podklad nebo lože pod dlažbu vodorovný nebo do sklonu 1:5 z kameniva těženého tl do 100 mm</t>
  </si>
  <si>
    <t>2008948252</t>
  </si>
  <si>
    <t xml:space="preserve">Podklad nebo lože pod dlažbu (přídlažbu)  v ploše vodorovné nebo ve sklonu do 1:5, tloušťky od 30 do 100 mm z kameniva těženého</t>
  </si>
  <si>
    <t>457311115</t>
  </si>
  <si>
    <t>Vyrovnávací nebo spádový beton C 16/20 včetně úpravy povrchu</t>
  </si>
  <si>
    <t>-542989193</t>
  </si>
  <si>
    <t xml:space="preserve">Vyrovnávací nebo spádový beton včetně úpravy povrchu  C 16/20</t>
  </si>
  <si>
    <t>včetně obetonování vpustí</t>
  </si>
  <si>
    <t xml:space="preserve">vyrovnávající beton  zprava</t>
  </si>
  <si>
    <t>1*3,5</t>
  </si>
  <si>
    <t>0,3*2,7</t>
  </si>
  <si>
    <t>457311117</t>
  </si>
  <si>
    <t>Vyrovnávací nebo spádový beton C 25/30 včetně úpravy povrchu</t>
  </si>
  <si>
    <t>1639551096</t>
  </si>
  <si>
    <t xml:space="preserve">Vyrovnávací nebo spádový beton včetně úpravy povrchu  C 25/30</t>
  </si>
  <si>
    <t xml:space="preserve">podklad pod izolaci </t>
  </si>
  <si>
    <t>457451133</t>
  </si>
  <si>
    <t>Ochranná betonová vrstva na izolaci přesýpaných objektů tl 60 mm s výztuží sítí beton C 25/30</t>
  </si>
  <si>
    <t>333023835</t>
  </si>
  <si>
    <t xml:space="preserve">Ochranná betonová vrstva na izolaci přesýpaných objektů  tloušťky 60 mm s vyhlazením povrchu s výztuží ze sítí C 25/30</t>
  </si>
  <si>
    <t>5,5*15,060</t>
  </si>
  <si>
    <t>-1010075571</t>
  </si>
  <si>
    <t>565165102</t>
  </si>
  <si>
    <t>Asfaltový beton vrstva podkladní ACP 16 (obalované kamenivo OKS) tl 90 mm š do 1,5 m</t>
  </si>
  <si>
    <t>691743687</t>
  </si>
  <si>
    <t xml:space="preserve">Asfaltový beton vrstva podkladní ACP 16 (obalované kamenivo střednězrnné - OKS)  s rozprostřením a zhutněním v pruhu šířky do 1,5 m, po zhutnění tl. 90 mm</t>
  </si>
  <si>
    <t xml:space="preserve">v otvoru </t>
  </si>
  <si>
    <t>2*17</t>
  </si>
  <si>
    <t>zprava</t>
  </si>
  <si>
    <t>3,2*3,5</t>
  </si>
  <si>
    <t>3,420*2,8</t>
  </si>
  <si>
    <t>573111112</t>
  </si>
  <si>
    <t>Postřik živičný infiltrační s posypem z asfaltu množství 1 kg/m2</t>
  </si>
  <si>
    <t>-566212331</t>
  </si>
  <si>
    <t>Postřik infiltrační PI z asfaltu silničního s posypem kamenivem, v množství 1,00 kg/m2</t>
  </si>
  <si>
    <t>573191111</t>
  </si>
  <si>
    <t>Postřik infiltrační kationaktivní emulzí v množství 1 kg/m2</t>
  </si>
  <si>
    <t>-1235820101</t>
  </si>
  <si>
    <t>Postřik infiltrační kationaktivní emulzí v množství 1,00 kg/m2</t>
  </si>
  <si>
    <t>577154111</t>
  </si>
  <si>
    <t>Asfaltový beton vrstva obrusná ACO 11 (ABS) tř. I tl 60 mm š do 3 m z nemodifikovaného asfaltu</t>
  </si>
  <si>
    <t>1420406135</t>
  </si>
  <si>
    <t xml:space="preserve">Asfaltový beton vrstva obrusná ACO 11 (ABS)  s rozprostřením a se zhutněním z nemodifikovaného asfaltu v pruhu šířky do 3 m tř. I, po zhutnění tl. 60 mm</t>
  </si>
  <si>
    <t>628613111</t>
  </si>
  <si>
    <t>Oprava nátěru částí OK mostů včetně očištění 2x základní 2xvrchní syntetický nátěr do 50 m2</t>
  </si>
  <si>
    <t>-117985922</t>
  </si>
  <si>
    <t>Oprava nátěru částí ocelových mostních konstrukcí nebo jednotlivých prvků syntetického 2x základní a 2x vrchní nátěr včetně ručního odstranění starých nátěrů, rzi, prach a nečistot plochy jednotlivě do 50 m2</t>
  </si>
  <si>
    <t>nátěr trubek proti vjezdu červeno bílý</t>
  </si>
  <si>
    <t>(2*PI*0,032*0,032+2*PI*0,032*1,5)</t>
  </si>
  <si>
    <t>(2*PI*0,032*0,032+2*PI*0,032*0,87)*2</t>
  </si>
  <si>
    <t>1650734852</t>
  </si>
  <si>
    <t>Panel A</t>
  </si>
  <si>
    <t>L70x70x8</t>
  </si>
  <si>
    <t>3,165*0,274</t>
  </si>
  <si>
    <t>L60x60x5</t>
  </si>
  <si>
    <t>12*0,247*2</t>
  </si>
  <si>
    <t>patní desky</t>
  </si>
  <si>
    <t>0,26*0,2*2*3</t>
  </si>
  <si>
    <t>Panel B</t>
  </si>
  <si>
    <t>L70x70x7</t>
  </si>
  <si>
    <t>11,55*0,274*2</t>
  </si>
  <si>
    <t>(17,4+14,7+9+8,96)*0,247*2</t>
  </si>
  <si>
    <t>0,2*0,2*2*11</t>
  </si>
  <si>
    <t>1820648819</t>
  </si>
  <si>
    <t>1,517*39,046</t>
  </si>
  <si>
    <t>8662710R01</t>
  </si>
  <si>
    <t>Přeložení vodovodu do chráničky DN 200 včetně potrubí D+M</t>
  </si>
  <si>
    <t>1202542645</t>
  </si>
  <si>
    <t>dle projektu specifikace</t>
  </si>
  <si>
    <t>8662710R02</t>
  </si>
  <si>
    <t>Přeložení NN do chráničky včetně chráničky D+M</t>
  </si>
  <si>
    <t>-1806796490</t>
  </si>
  <si>
    <t>894812111</t>
  </si>
  <si>
    <t>Revizní a čistící šachta z PP šachtové dno DN 315/150 přímý tok</t>
  </si>
  <si>
    <t>1056856022</t>
  </si>
  <si>
    <t>Revizní a čistící šachta z polypropylenu PP pro hladké trouby DN 315 šachtové dno (DN šachty / DN trubního vedení) DN 315/150 přímý tok</t>
  </si>
  <si>
    <t>čistící šachta z PP vpravo u drenáží, dle půdorysu:</t>
  </si>
  <si>
    <t>1+1</t>
  </si>
  <si>
    <t>28610683</t>
  </si>
  <si>
    <t xml:space="preserve">zátka koncová  drenážního tyčového potrubí systému inženýrských liniových staveb HD-PE SN 4 DN 150</t>
  </si>
  <si>
    <t>-1079505473</t>
  </si>
  <si>
    <t>PP víko čistící šachty vpravo u drenáží, dle půdorysu:</t>
  </si>
  <si>
    <t>ukončení drenáží vpravo, dle půdorysu:</t>
  </si>
  <si>
    <t>894812R01</t>
  </si>
  <si>
    <t>D+M Revizní a čistící šachta poklop litinový včetně vybourání stávající šachty</t>
  </si>
  <si>
    <t>-1112549431</t>
  </si>
  <si>
    <t>Revizní a čistící šachta z polypropylenu PP pro hladké trouby DN 600 poklop (mříž) litinový pro třídu zatížení B125 s teleskopickým adaptérem</t>
  </si>
  <si>
    <t>Poznámka k položce:_x000d_
Poznámka k položce: specifikace dle TZ a výkresů</t>
  </si>
  <si>
    <t xml:space="preserve">Vustí zprava i zleva </t>
  </si>
  <si>
    <t>911121211</t>
  </si>
  <si>
    <t>Výroba ocelového zábradli při opravách mostů</t>
  </si>
  <si>
    <t>216953316</t>
  </si>
  <si>
    <t>Oprava ocelového zábradlí svařovaného nebo šroubovaného výroba</t>
  </si>
  <si>
    <t>4,9+3+2,985</t>
  </si>
  <si>
    <t>5,8</t>
  </si>
  <si>
    <t>911121311</t>
  </si>
  <si>
    <t>Montáž ocelového zábradli při opravách mostů</t>
  </si>
  <si>
    <t>1158112190</t>
  </si>
  <si>
    <t>Oprava ocelového zábradlí svařovaného nebo šroubovaného montáž</t>
  </si>
  <si>
    <t>13010430</t>
  </si>
  <si>
    <t>úhelník ocelový rovnostranný jakost 11 375 70x70x7mm</t>
  </si>
  <si>
    <t>-1501159723</t>
  </si>
  <si>
    <t xml:space="preserve">dle výkresu č. 8 </t>
  </si>
  <si>
    <t>85,24/1000</t>
  </si>
  <si>
    <t>13011066</t>
  </si>
  <si>
    <t>úhelník ocelový rovnostranný jakost 11 375 60x60x5mm</t>
  </si>
  <si>
    <t>372006908</t>
  </si>
  <si>
    <t>Poznámka k položce:_x000d_
Poznámka k položce: Hmotnost: 4,57 kg/m</t>
  </si>
  <si>
    <t xml:space="preserve">Madla </t>
  </si>
  <si>
    <t>(79,52+67,18+41,13+40,92)/1000</t>
  </si>
  <si>
    <t>13611248</t>
  </si>
  <si>
    <t>plech ocelový hladký jakost S235JR tl 20mm tabule</t>
  </si>
  <si>
    <t>1382187033</t>
  </si>
  <si>
    <t>Poznámka k položce:_x000d_
Poznámka k položce: Hmotnost 960 kg/kus</t>
  </si>
  <si>
    <t xml:space="preserve">kotevní deska </t>
  </si>
  <si>
    <t>89,80/1000</t>
  </si>
  <si>
    <t>919535556</t>
  </si>
  <si>
    <t>Obetonování trubního propustku betonem se zvýšenými nároky na prostředí tř. C 25/30</t>
  </si>
  <si>
    <t>2003436948</t>
  </si>
  <si>
    <t xml:space="preserve">Obetonování trubního propustku  betonem prostým se zvýšenými nároky na prostředí tř. C 25/30</t>
  </si>
  <si>
    <t>0,25*18,515</t>
  </si>
  <si>
    <t>919551112</t>
  </si>
  <si>
    <t>Zřízení propustku z trub plastových PE rýhovaných se spojkami nebo s hrdlem DN 400 mm</t>
  </si>
  <si>
    <t>1763612241</t>
  </si>
  <si>
    <t>Zřízení propustku z trub plastových polyetylenových rýhovaných se spojkami nebo s hrdlem DN 400 mm</t>
  </si>
  <si>
    <t xml:space="preserve">zatrubnění pod NK </t>
  </si>
  <si>
    <t>18,515</t>
  </si>
  <si>
    <t>56241111</t>
  </si>
  <si>
    <t>trouba HDPE flexibilní 8kPA D 400mm</t>
  </si>
  <si>
    <t>1330513812</t>
  </si>
  <si>
    <t>105784395</t>
  </si>
  <si>
    <t>Poznámka k položce:_x000d_
Včetně zhotovení 1x základního PKO nátěru výztuže u vlysu s letopočtem s ručním očištěním kartáčem</t>
  </si>
  <si>
    <t>římsy</t>
  </si>
  <si>
    <t>952904121</t>
  </si>
  <si>
    <t>Čištění mostních objektů - ruční odstranění nánosů z otvorů v do 1,5 m</t>
  </si>
  <si>
    <t>-974760423</t>
  </si>
  <si>
    <t>Čištění mostních objektů odstranění nánosů z otvorů ručně, světlé výšky otvoru do 1,5 m</t>
  </si>
  <si>
    <t>pročištění odtoku:</t>
  </si>
  <si>
    <t>26*0,2*0,6</t>
  </si>
  <si>
    <t>952904131</t>
  </si>
  <si>
    <t>Čištění mostních objektů - propláchnutí odvodnění</t>
  </si>
  <si>
    <t>499439785</t>
  </si>
  <si>
    <t>Čištění mostních objektů propláchnutí odvodnění</t>
  </si>
  <si>
    <t>82</t>
  </si>
  <si>
    <t>953965132</t>
  </si>
  <si>
    <t>Kotevní šroub pro chemické kotvy M 16 dl 260 mm</t>
  </si>
  <si>
    <t>-1262574806</t>
  </si>
  <si>
    <t xml:space="preserve">Kotvy chemické s vyvrtáním otvoru  kotevní šrouby pro chemické kotvy, velikost M 16, délka 260 mm</t>
  </si>
  <si>
    <t>šrouby do patních desek zábradlí nerez kvality A4:</t>
  </si>
  <si>
    <t>4*11</t>
  </si>
  <si>
    <t>83</t>
  </si>
  <si>
    <t>1390252853</t>
  </si>
  <si>
    <t xml:space="preserve">odbourání betonových parapetů v otvoru </t>
  </si>
  <si>
    <t>0,39*0,775*14,6</t>
  </si>
  <si>
    <t>0,75*0,440*14,6</t>
  </si>
  <si>
    <t>84</t>
  </si>
  <si>
    <t>-1272257536</t>
  </si>
  <si>
    <t xml:space="preserve">bourání částí opěr a NK klenby </t>
  </si>
  <si>
    <t>2,8*10,845</t>
  </si>
  <si>
    <t>pručelí zprava</t>
  </si>
  <si>
    <t>2,5*1</t>
  </si>
  <si>
    <t>-183920983</t>
  </si>
  <si>
    <t xml:space="preserve">bourání ŽB desky </t>
  </si>
  <si>
    <t>1,22*3,8</t>
  </si>
  <si>
    <t>bourání říms včetně žlabu zleva</t>
  </si>
  <si>
    <t>0,7*5,8</t>
  </si>
  <si>
    <t>0,075*6,3</t>
  </si>
  <si>
    <t xml:space="preserve">bourání podlahy nad kanálem </t>
  </si>
  <si>
    <t>0,15*14,6</t>
  </si>
  <si>
    <t>-849820107</t>
  </si>
  <si>
    <t>10,475</t>
  </si>
  <si>
    <t>5,840</t>
  </si>
  <si>
    <t>973042451</t>
  </si>
  <si>
    <t>Vysekání kapes ve zdivu z betonu pl do 0,25 m2 hl do 300 mm</t>
  </si>
  <si>
    <t>-2038699278</t>
  </si>
  <si>
    <t xml:space="preserve">Vysekání výklenků nebo kapes ve zdivu betonovém  kapes, plochy do 0,25 m2, hl. do 300 mm</t>
  </si>
  <si>
    <t>977211115</t>
  </si>
  <si>
    <t>Řezání stěnovou pilou ŽB kcí s výztuží průměru do 16 mm hl do 680 mm</t>
  </si>
  <si>
    <t>-78680889</t>
  </si>
  <si>
    <t>Řezání konstrukcí stěnovou pilou železobetonových průměru řezané výztuže do 16 mm hloubka řezu přes 520 do 680 mm</t>
  </si>
  <si>
    <t xml:space="preserve">zprava napojení </t>
  </si>
  <si>
    <t>1,7</t>
  </si>
  <si>
    <t>985121122</t>
  </si>
  <si>
    <t>Tryskání degradovaného betonu stěn a rubu kleneb vodou pod tlakem do 1250 barů</t>
  </si>
  <si>
    <t>687173499</t>
  </si>
  <si>
    <t>Tryskání degradovaného betonu stěn, rubu kleneb a podlah vodou pod tlakem přes 300 do 1 250 barů</t>
  </si>
  <si>
    <t xml:space="preserve">křídla zleva </t>
  </si>
  <si>
    <t>7*2</t>
  </si>
  <si>
    <t>0,5*4,6*2</t>
  </si>
  <si>
    <t xml:space="preserve">sanace opěrných zdí </t>
  </si>
  <si>
    <t>1,485*15,7</t>
  </si>
  <si>
    <t xml:space="preserve">horní plochy </t>
  </si>
  <si>
    <t>3+5,9</t>
  </si>
  <si>
    <t>90</t>
  </si>
  <si>
    <t>985223110</t>
  </si>
  <si>
    <t>Přezdívání cihelného zdiva do aktivované malty do 1 m3</t>
  </si>
  <si>
    <t>-71350121</t>
  </si>
  <si>
    <t>Přezdívání zdiva do aktivované malty cihelného, objemu do 1 m3</t>
  </si>
  <si>
    <t xml:space="preserve">přezdění křídla </t>
  </si>
  <si>
    <t>0,5*0,5*1</t>
  </si>
  <si>
    <t>58380758</t>
  </si>
  <si>
    <t>kámen lomový soklový (1t=1,5m2)</t>
  </si>
  <si>
    <t>2134844429</t>
  </si>
  <si>
    <t>0,25*3,0</t>
  </si>
  <si>
    <t>92</t>
  </si>
  <si>
    <t>985311112</t>
  </si>
  <si>
    <t>Reprofilace stěn cementovými sanačními maltami tl 20 mm</t>
  </si>
  <si>
    <t>156806237</t>
  </si>
  <si>
    <t>Reprofilace betonu sanačními maltami na cementové bázi ručně stěn, tloušťky přes 10 do 20 mm</t>
  </si>
  <si>
    <t>985321111</t>
  </si>
  <si>
    <t>Ochranný nátěr výztuže na cementové bázi stěn, líce kleneb a podhledů 1 vrstva tl 1 mm</t>
  </si>
  <si>
    <t>-422956657</t>
  </si>
  <si>
    <t>Ochranný nátěr betonářské výztuže 1 vrstva tloušťky 1 mm na cementové bázi stěn, líce kleneb a podhledů</t>
  </si>
  <si>
    <t xml:space="preserve">10% z clekové plochy </t>
  </si>
  <si>
    <t>51,215*0,1</t>
  </si>
  <si>
    <t>985323111</t>
  </si>
  <si>
    <t>Spojovací můstek reprofilovaného betonu na cementové bázi tl 1 mm</t>
  </si>
  <si>
    <t>-2015246465</t>
  </si>
  <si>
    <t>Spojovací můstek reprofilovaného betonu na cementové bázi, tloušťky 1 mm</t>
  </si>
  <si>
    <t>985324231</t>
  </si>
  <si>
    <t>Ochranný akrylátový nátěr betonu trojnásobný se stěrkou (OS-D)</t>
  </si>
  <si>
    <t>-433178524</t>
  </si>
  <si>
    <t>Ochranný nátěr betonu akrylátový trojnásobný se stěrkou (OS-D)</t>
  </si>
  <si>
    <t>-626884566</t>
  </si>
  <si>
    <t xml:space="preserve">kotvení k puvodnímu čelu </t>
  </si>
  <si>
    <t>12*0,35</t>
  </si>
  <si>
    <t>997013861</t>
  </si>
  <si>
    <t>Poplatek za uložení stavebního odpadu na recyklační skládce (skládkovné) z prostého betonu kód odpadu 17 01 01</t>
  </si>
  <si>
    <t>-64551430</t>
  </si>
  <si>
    <t>20,308+0,116+0,004</t>
  </si>
  <si>
    <t>997013862</t>
  </si>
  <si>
    <t xml:space="preserve">Poplatek za uložení stavebního odpadu na recyklační skládce (skládkovné) z armovaného betonu kód odpadu  17 01 01</t>
  </si>
  <si>
    <t>584743715</t>
  </si>
  <si>
    <t>997013873</t>
  </si>
  <si>
    <t>-765817994</t>
  </si>
  <si>
    <t>81,836+0,488</t>
  </si>
  <si>
    <t>z pročištění odtoku:</t>
  </si>
  <si>
    <t>3,120*2</t>
  </si>
  <si>
    <t>1543605332</t>
  </si>
  <si>
    <t>včetně demontovaného zábradlí do kovošrotu (0,294 t, výzisk SMT):</t>
  </si>
  <si>
    <t>20,428+27,262+88,564+0,294</t>
  </si>
  <si>
    <t>-249290456</t>
  </si>
  <si>
    <t>136,548*13</t>
  </si>
  <si>
    <t>-117917768</t>
  </si>
  <si>
    <t>Poznámka k položce:_x000d_
Poznámka k položce: špatný přístup k objektu, přeložení na mezideponii</t>
  </si>
  <si>
    <t>-52967640</t>
  </si>
  <si>
    <t>Poznámka k položce:_x000d_
Dobrý přístup k mostnímu objektu, hned u přejezdu P2087 v km 18,688 v Ohniči.</t>
  </si>
  <si>
    <t>40279173</t>
  </si>
  <si>
    <t xml:space="preserve">nátěr patek zábradlí </t>
  </si>
  <si>
    <t>742606224</t>
  </si>
  <si>
    <t>Poznámka k položce:_x000d_
Poznámka k položce: Poznámka k položce:, Spotřeba 0,3-0,4kg/m2</t>
  </si>
  <si>
    <t>6,4*0,00035</t>
  </si>
  <si>
    <t>324380772</t>
  </si>
  <si>
    <t>6,4*2</t>
  </si>
  <si>
    <t>-806974535</t>
  </si>
  <si>
    <t>Poznámka k položce:_x000d_
Poznámka k položce: Poznámka k položce:, Spotřeba: 0,3-0,5 kg/m2</t>
  </si>
  <si>
    <t>12,8*0,4/1000</t>
  </si>
  <si>
    <t>711-R00</t>
  </si>
  <si>
    <t>Dodávka + montáž vodotěsné izolace schváleného typu - SVI (přípravná, vodotěsná a ochranná vrstva)</t>
  </si>
  <si>
    <t>1339724272</t>
  </si>
  <si>
    <t xml:space="preserve">dodávka + montáž </t>
  </si>
  <si>
    <t>5,6*16</t>
  </si>
  <si>
    <t>711-R01</t>
  </si>
  <si>
    <t>Dodávka + montáž přichycení SVI nerezovou lištou včetně navrtání, osazení hmoždinek a zatmelení</t>
  </si>
  <si>
    <t>1510118167</t>
  </si>
  <si>
    <t>Poznámka k položce:_x000d_
Poznámka k položce: Přichycení izolace</t>
  </si>
  <si>
    <t>4,9+5,8</t>
  </si>
  <si>
    <t>998711201</t>
  </si>
  <si>
    <t>Přesun hmot procentní pro izolace proti vodě, vlhkosti a plynům v objektech v do 6 m</t>
  </si>
  <si>
    <t>%</t>
  </si>
  <si>
    <t>-1344529228</t>
  </si>
  <si>
    <t xml:space="preserve">Přesun hmot pro izolace proti vodě, vlhkosti a plynům  stanovený procentní sazbou (%) z ceny vodorovná dopravní vzdálenost do 50 m v objektech výšky do 6 m</t>
  </si>
  <si>
    <t xml:space="preserve">002 - km 18,667 - svršek </t>
  </si>
  <si>
    <t>-1087543197</t>
  </si>
  <si>
    <t>(0,98+1,25+1,4)*7,5</t>
  </si>
  <si>
    <t>-873066332</t>
  </si>
  <si>
    <t>27,225*0,05*1,9</t>
  </si>
  <si>
    <t>-1882629229</t>
  </si>
  <si>
    <t>v obou kolejích v dl. 6,5 m, os. vzdálenost 4,775 m:</t>
  </si>
  <si>
    <t>3,011*6,5+0,775*0,55*6,5</t>
  </si>
  <si>
    <t>102866270</t>
  </si>
  <si>
    <t xml:space="preserve">Poznámka k položce:_x000d_
Včetně hutnění kolejového lože po vrstvách. </t>
  </si>
  <si>
    <t>5905105030</t>
  </si>
  <si>
    <t>Doplnění KL kamenivem souvisle strojně v koleji</t>
  </si>
  <si>
    <t>-480344607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</si>
  <si>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</si>
  <si>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1/2 vozu Sa</t>
  </si>
  <si>
    <t>35,0/2</t>
  </si>
  <si>
    <t>-242340378</t>
  </si>
  <si>
    <t>(22,342+17,5)*1,643</t>
  </si>
  <si>
    <t>-1513240073</t>
  </si>
  <si>
    <t>Poznámka k položce:_x000d_
Pražec=kus.</t>
  </si>
  <si>
    <t>1674801313</t>
  </si>
  <si>
    <t>kamenolom cca 6 km:</t>
  </si>
  <si>
    <t>65,460+2,586</t>
  </si>
  <si>
    <t>1792631486</t>
  </si>
  <si>
    <t>skládka cca 14 km</t>
  </si>
  <si>
    <t>22,342*1,8</t>
  </si>
  <si>
    <t>1591848873</t>
  </si>
  <si>
    <t>002 - VRN- km 18,667</t>
  </si>
  <si>
    <t>880882749</t>
  </si>
  <si>
    <t>Poznámka k položce:_x000d_
Vytyčení dotčených inženýrských sítí včetně zajištění dohledu správce sítí při provádění stavebních prací - dle TZ 5 správců sítí.</t>
  </si>
  <si>
    <t>-1138044084</t>
  </si>
  <si>
    <t>23985338</t>
  </si>
  <si>
    <t>Poznámka k položce:_x000d_
Poznámka k položce: dodávky vody a energie, příjezdové komunikace včetně příp. omezení provozu a dopravního značení,příp. pronájmy pozemků, střežení pracoviště, uvedení pozemků do původního stavu, včetně přípravy a likvidace staveniště. Dobrý přístup k mostnímu objektu, hned u přejezdu P2087 v km 18,688 v Ohniči.</t>
  </si>
  <si>
    <t>790766959</t>
  </si>
  <si>
    <t>v 1. koleji:</t>
  </si>
  <si>
    <t>004 - oprava propustku v km 18,696</t>
  </si>
  <si>
    <t>001 - ZRN - km 18,696</t>
  </si>
  <si>
    <t xml:space="preserve">001 - km 18,696 - propustek </t>
  </si>
  <si>
    <t>111251202</t>
  </si>
  <si>
    <t>Odstranění křovin a stromů průměru kmene do 100 mm i s kořeny sklonu terénu přes 1:5 z celkové plochy přes 100 do 500 m2 strojně</t>
  </si>
  <si>
    <t>1551806171</t>
  </si>
  <si>
    <t>Odstranění křovin a stromů s odstraněním kořenů strojně průměru kmene do 100 mm v rovině nebo ve svahu sklonu terénu přes 1:5, při celkové ploše přes 100 do 500 m2</t>
  </si>
  <si>
    <t>vtok</t>
  </si>
  <si>
    <t>10*12</t>
  </si>
  <si>
    <t>8*12</t>
  </si>
  <si>
    <t>2062838142</t>
  </si>
  <si>
    <t>464988045</t>
  </si>
  <si>
    <t>8*3</t>
  </si>
  <si>
    <t>1897241864</t>
  </si>
  <si>
    <t>na votku</t>
  </si>
  <si>
    <t>12*1,2</t>
  </si>
  <si>
    <t>596020788</t>
  </si>
  <si>
    <t xml:space="preserve">odkop pro NK vedle klenbové části </t>
  </si>
  <si>
    <t>9*10,8</t>
  </si>
  <si>
    <t xml:space="preserve">odkop pro NK vedle stávající trouby </t>
  </si>
  <si>
    <t>11,95*5,3</t>
  </si>
  <si>
    <t xml:space="preserve">odkop na vtoku včetně nového koryta </t>
  </si>
  <si>
    <t>12*5,7</t>
  </si>
  <si>
    <t xml:space="preserve">odkop na výtoku </t>
  </si>
  <si>
    <t>15*8</t>
  </si>
  <si>
    <t>odpočet výkopu kvůli příčnému pažení pro stabilitu přejezdu a závory:</t>
  </si>
  <si>
    <t>-12*0,7*0,7/2</t>
  </si>
  <si>
    <t>118861883</t>
  </si>
  <si>
    <t>-1349479419</t>
  </si>
  <si>
    <t>40*1*1</t>
  </si>
  <si>
    <t>151101101</t>
  </si>
  <si>
    <t>Zřízení příložného pažení a rozepření stěn rýh hl do 2 m</t>
  </si>
  <si>
    <t>1833827483</t>
  </si>
  <si>
    <t>Zřízení pažení a rozepření stěn rýh pro podzemní vedení příložné pro jakoukoliv mezerovitost, hloubky do 2 m</t>
  </si>
  <si>
    <t xml:space="preserve">Poznámka k položce:_x000d_
příčné pažení (pro zmenšní výkopů a zásypů a pro stabilitu přejezdu a závory)_x000d_
</t>
  </si>
  <si>
    <t>dle schéma příčného pažení, u opěry č.1 klenbové části stávajícího propustku:</t>
  </si>
  <si>
    <t>(8+4)*1,2</t>
  </si>
  <si>
    <t>v koleji č.1, výška 0,55 m:</t>
  </si>
  <si>
    <t>(2+3,8)*0,55</t>
  </si>
  <si>
    <t>151101111</t>
  </si>
  <si>
    <t>Odstranění příložného pažení a rozepření stěn rýh hl do 2 m</t>
  </si>
  <si>
    <t>31251248</t>
  </si>
  <si>
    <t>Odstranění pažení a rozepření stěn rýh pro podzemní vedení s uložením materiálu na vzdálenost do 3 m od kraje výkopu příložné, hloubky do 2 m</t>
  </si>
  <si>
    <t>138461573</t>
  </si>
  <si>
    <t>1. etapa pažení mezi kolejemi u 2. koleje (cca 400 mm od hlavy pražce), v denní výluce 14.7.2021:</t>
  </si>
  <si>
    <t>(8,5+4,6)/2*2,75-((3,35+1,87)/2*1,55)-1,2*1,2/2</t>
  </si>
  <si>
    <t>pažení koleje č.1 (min. 500 mm od hlavy pražce):</t>
  </si>
  <si>
    <t>(8,5-1,25+2,8)/2*3,05+1,25*0,55-(3,14*1,38*1,38/4+0,3*2)</t>
  </si>
  <si>
    <t>Pažení u domu na výtoku (vlevo trati):</t>
  </si>
  <si>
    <t>-1881765552</t>
  </si>
  <si>
    <t>-1093111425</t>
  </si>
  <si>
    <t>345,995*4</t>
  </si>
  <si>
    <t>-39114433</t>
  </si>
  <si>
    <t>-921191992</t>
  </si>
  <si>
    <t>345,995*2</t>
  </si>
  <si>
    <t>1404269561</t>
  </si>
  <si>
    <t>((7+10)/2)*21,3</t>
  </si>
  <si>
    <t>odpočet zásypu kvůli příčnému pažení pro stabilitu přejezdu a závory:</t>
  </si>
  <si>
    <t>-1580387353</t>
  </si>
  <si>
    <t>178,110*1,9</t>
  </si>
  <si>
    <t>468358498</t>
  </si>
  <si>
    <t>-953499344</t>
  </si>
  <si>
    <t>28,8*0,03</t>
  </si>
  <si>
    <t>830814490</t>
  </si>
  <si>
    <t>28,8</t>
  </si>
  <si>
    <t>1232629780</t>
  </si>
  <si>
    <t>9,6</t>
  </si>
  <si>
    <t>zesílený základ</t>
  </si>
  <si>
    <t>0,2*2,1*2*2</t>
  </si>
  <si>
    <t>-639686330</t>
  </si>
  <si>
    <t>1112544915</t>
  </si>
  <si>
    <t>21,3*0,25*2</t>
  </si>
  <si>
    <t>0,475*2,1*2*2</t>
  </si>
  <si>
    <t>1312893176</t>
  </si>
  <si>
    <t>-1298839153</t>
  </si>
  <si>
    <t>viz výkres č. 7</t>
  </si>
  <si>
    <t>(29,3+118,8)/1000</t>
  </si>
  <si>
    <t>-832385430</t>
  </si>
  <si>
    <t>772,2/1000</t>
  </si>
  <si>
    <t>274321117</t>
  </si>
  <si>
    <t>Základové pasy, prahy, věnce a ostruhy mostních konstrukcí ze ŽB C 25/30</t>
  </si>
  <si>
    <t>1557372367</t>
  </si>
  <si>
    <t>Základové konstrukce z betonu železového pásy, prahy, věnce a ostruhy ve výkopu nebo na hlavách pilot C 25/30</t>
  </si>
  <si>
    <t xml:space="preserve">prahy </t>
  </si>
  <si>
    <t>0,6*0,4*1,8*2</t>
  </si>
  <si>
    <t>872417057</t>
  </si>
  <si>
    <t>1916890346</t>
  </si>
  <si>
    <t>0,8*2*2</t>
  </si>
  <si>
    <t>0,6*2*2</t>
  </si>
  <si>
    <t>0,8*0,4*2*2</t>
  </si>
  <si>
    <t>1645194018</t>
  </si>
  <si>
    <t>279352221</t>
  </si>
  <si>
    <t>Zřízení kruhového oboustranného bednění základových zdí r do 2,5 m</t>
  </si>
  <si>
    <t>1215175778</t>
  </si>
  <si>
    <t>Bednění základových zdí kruhové nebo obloukové oboustranné za každou stranu poloměru přes 1 do 2,5 m zřízení</t>
  </si>
  <si>
    <t xml:space="preserve">pro zalití trouby </t>
  </si>
  <si>
    <t>1,8</t>
  </si>
  <si>
    <t xml:space="preserve">pro zalití klenby </t>
  </si>
  <si>
    <t>1,9</t>
  </si>
  <si>
    <t>279352222</t>
  </si>
  <si>
    <t>Odstranění kruhového oboustranného bednění základových zdí r do 2,5 m</t>
  </si>
  <si>
    <t>-2000523049</t>
  </si>
  <si>
    <t>Bednění základových zdí kruhové nebo obloukové oboustranné za každou stranu poloměru přes 1 do 2,5 m odstranění</t>
  </si>
  <si>
    <t>-135641677</t>
  </si>
  <si>
    <t xml:space="preserve">v klenbové čáti </t>
  </si>
  <si>
    <t>1,8*10,8</t>
  </si>
  <si>
    <t xml:space="preserve">zalití trouby </t>
  </si>
  <si>
    <t>1*5,305</t>
  </si>
  <si>
    <t>-337911546</t>
  </si>
  <si>
    <t>28,8*1,15*4,44/1000</t>
  </si>
  <si>
    <t>920910828</t>
  </si>
  <si>
    <t>3,7/0,1</t>
  </si>
  <si>
    <t>-702007986</t>
  </si>
  <si>
    <t xml:space="preserve">vlevo </t>
  </si>
  <si>
    <t>927337563</t>
  </si>
  <si>
    <t>včetně prahů</t>
  </si>
  <si>
    <t>812492121</t>
  </si>
  <si>
    <t>Montáž potrubí z trub TBH těsněných pryžovými kroužky otevřený výkop sklon do 20 % DN 1000</t>
  </si>
  <si>
    <t>-1372610085</t>
  </si>
  <si>
    <t xml:space="preserve">Montáž potrubí z trub betonových hrdlových  v otevřeném výkopu ve sklonu do 20 % z trub těsněných pryžovými kroužky DN 1000</t>
  </si>
  <si>
    <t>21,3</t>
  </si>
  <si>
    <t>ŽB. trouba patková DN 1000</t>
  </si>
  <si>
    <t>422709548</t>
  </si>
  <si>
    <t>trouba železobetonová patková DN 1000</t>
  </si>
  <si>
    <t xml:space="preserve">Poznámka k položce:_x000d_
přesná specifikace dle projektu, integrované pryžové těsnění trub, včetně spojovacího materiálu jednotlivých dílců. Trouba musí být schválena pro použití pro SŽ. Včetně dopravy._x000d_
</t>
  </si>
  <si>
    <t xml:space="preserve">trouba patková DN 1000 </t>
  </si>
  <si>
    <t>vtoková ŽB. šikmá trouba patková DN 1000</t>
  </si>
  <si>
    <t>-1084514424</t>
  </si>
  <si>
    <t xml:space="preserve">Poznámka k položce:_x000d_
Poznámka k položce: přesná specifikace dle projektu, integrované pryžové těsnění trub, včetně spojovacího materiálu jednotlivých dílců. Trouba musí být schválena pro použití pro SŽ. Včetně dopravy._x000d_
</t>
  </si>
  <si>
    <t xml:space="preserve">šikmá vtoková  trouba patková DN 1000 TYP A</t>
  </si>
  <si>
    <t>výtoková ŽB. šikmá trouba patková DN 1000</t>
  </si>
  <si>
    <t>-2130630870</t>
  </si>
  <si>
    <t>Poznámka k položce:_x000d_
Poznámka k položce: přesná specifikace dle projektu, integrované pryžové těsnění trub, včetně spojovacího materiálu jednotlivých dílců. Trouba musí být schválena pro použití pro SŽ. Včetně dopravy.</t>
  </si>
  <si>
    <t>1127661767</t>
  </si>
  <si>
    <t>2*3,14*0,7*0,3</t>
  </si>
  <si>
    <t>-1593236955</t>
  </si>
  <si>
    <t>2*3,14*0,7</t>
  </si>
  <si>
    <t>-1652330257</t>
  </si>
  <si>
    <t>480935572</t>
  </si>
  <si>
    <t xml:space="preserve">ubourání průčelí </t>
  </si>
  <si>
    <t>3,123*1</t>
  </si>
  <si>
    <t xml:space="preserve">ubourání klenby </t>
  </si>
  <si>
    <t>1,536*10,800</t>
  </si>
  <si>
    <t>534105858</t>
  </si>
  <si>
    <t xml:space="preserve">ubourání stávajícího čela  zleva </t>
  </si>
  <si>
    <t>0,99*6</t>
  </si>
  <si>
    <t>568009926</t>
  </si>
  <si>
    <t xml:space="preserve">římsa čela zleva </t>
  </si>
  <si>
    <t>0,215*0,49*6</t>
  </si>
  <si>
    <t xml:space="preserve">římsa čela zprava </t>
  </si>
  <si>
    <t>0,405*0,25*5</t>
  </si>
  <si>
    <t>-840101632</t>
  </si>
  <si>
    <t>1848211951</t>
  </si>
  <si>
    <t>včetně demontovaného zábradlí do kovošrotu (0,198 t, výzisk SMT):</t>
  </si>
  <si>
    <t>13,068+2,731+49,083+0,198</t>
  </si>
  <si>
    <t>-550378527</t>
  </si>
  <si>
    <t>65,080*13</t>
  </si>
  <si>
    <t>765697815</t>
  </si>
  <si>
    <t>882449302</t>
  </si>
  <si>
    <t>13,068</t>
  </si>
  <si>
    <t>1540364957</t>
  </si>
  <si>
    <t>2,731</t>
  </si>
  <si>
    <t>-1907611761</t>
  </si>
  <si>
    <t>-1818852428</t>
  </si>
  <si>
    <t>-357826333</t>
  </si>
  <si>
    <t>5,3*21,3</t>
  </si>
  <si>
    <t>0,8*2,0*2*2</t>
  </si>
  <si>
    <t>0,4*0,7*2*2</t>
  </si>
  <si>
    <t>743669957</t>
  </si>
  <si>
    <t>120,410*0,00035</t>
  </si>
  <si>
    <t>-1320399500</t>
  </si>
  <si>
    <t>120,410*2</t>
  </si>
  <si>
    <t>742824580</t>
  </si>
  <si>
    <t>240,820*0,4/1000</t>
  </si>
  <si>
    <t>1039184587</t>
  </si>
  <si>
    <t>002 - km 18,696 - svršek</t>
  </si>
  <si>
    <t>-1964180488</t>
  </si>
  <si>
    <t>(0,98+1,25+1,4)*10</t>
  </si>
  <si>
    <t>1528934893</t>
  </si>
  <si>
    <t>36,300*0,05*1,9</t>
  </si>
  <si>
    <t>-811586933</t>
  </si>
  <si>
    <t>Poznámka k položce:_x000d_
na mostě</t>
  </si>
  <si>
    <t>v obou kolejích v dl. 8,5 m, os. vzdálenost 4,76 m:</t>
  </si>
  <si>
    <t>3,011*8,5+0,76*0,55*8,5</t>
  </si>
  <si>
    <t>2124832919</t>
  </si>
  <si>
    <t>-178500346</t>
  </si>
  <si>
    <t>1 vůz Sa</t>
  </si>
  <si>
    <t>35,0</t>
  </si>
  <si>
    <t>1176188158</t>
  </si>
  <si>
    <t>(29,147+35,0)*1,643</t>
  </si>
  <si>
    <t>5906130140</t>
  </si>
  <si>
    <t>Montáž kolejového roštu v ose koleje pražce dřevěné vystrojené tv. R65 rozdělení "c"</t>
  </si>
  <si>
    <t>km</t>
  </si>
  <si>
    <t>1131652699</t>
  </si>
  <si>
    <t>Montáž kolejového roštu v ose koleje pražce dřevěné vystrojené tv. R65 rozdělení "c". Poznámka: 1. V cenách jsou započteny náklady na manipulaci a montáž KR, u pražců dřevěných nevystrojených i na vrtání pražců. 2. V cenách nejsou obsaženy náklady na dodávku materiálu.</t>
  </si>
  <si>
    <t>20,0*2/1000</t>
  </si>
  <si>
    <t>5958125010</t>
  </si>
  <si>
    <t>Komplety s antikorozní úpravou ŽS 4 (svěrka ŽS4, šroub RS 1, matice M24, podložka Fe6)</t>
  </si>
  <si>
    <t>2124293209</t>
  </si>
  <si>
    <t>v místě přejezdu</t>
  </si>
  <si>
    <t>56*2</t>
  </si>
  <si>
    <t>-1995013571</t>
  </si>
  <si>
    <t>70*2</t>
  </si>
  <si>
    <t>5906140040</t>
  </si>
  <si>
    <t>Demontáž kolejového roštu koleje v ose koleje pražce dřevěné tv. R65 rozdělení"c"</t>
  </si>
  <si>
    <t>-1912936176</t>
  </si>
  <si>
    <t>Demontáž kolejového roštu koleje v ose koleje pražce dřevěné tv. R65 rozdělení"c".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</si>
  <si>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5907050010</t>
  </si>
  <si>
    <t>Dělení kolejnic řezáním nebo rozbroušením soustavy UIC60 nebo R65</t>
  </si>
  <si>
    <t>686963325</t>
  </si>
  <si>
    <t>Dělení kolejnic řezáním nebo rozbroušením soustavy UIC60 nebo R65. Poznámka: 1. V cenách jsou započteny náklady na manipulaci, podložení, označení a provedení řezu kolejnice.</t>
  </si>
  <si>
    <t>Poznámka k položce:_x000d_
Řez=kus</t>
  </si>
  <si>
    <t>5908030020</t>
  </si>
  <si>
    <t>Zřízení A-LISU soupravou in-sittu tv. R65</t>
  </si>
  <si>
    <t>styk</t>
  </si>
  <si>
    <t>-1615939862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</si>
  <si>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</si>
  <si>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5957140020</t>
  </si>
  <si>
    <t>Souprava pro opravu LISU tv. R 65 - ESD 6 otvorů</t>
  </si>
  <si>
    <t>-614772525</t>
  </si>
  <si>
    <t>5909030010</t>
  </si>
  <si>
    <t>Následná úprava GPK koleje směrové a výškové uspořádání pražce dřevěné nebo ocelové</t>
  </si>
  <si>
    <t>545819829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</si>
  <si>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</si>
  <si>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Kilometr koleje=km_x000d_
využít ASP v akci ST Most</t>
  </si>
  <si>
    <t>250/1000</t>
  </si>
  <si>
    <t>5909031010</t>
  </si>
  <si>
    <t>Úprava GPK koleje směrové a výškové uspořádání pražce dřevěné nebo ocelové</t>
  </si>
  <si>
    <t>2143544121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</si>
  <si>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</si>
  <si>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Kilometr koleje=km_x000d_
využít ASP vyhybkovou</t>
  </si>
  <si>
    <t>5909040010</t>
  </si>
  <si>
    <t>Následná úprava GPK výhybky směrové a výškové uspořádání pražce dřevěné nebo ocelové</t>
  </si>
  <si>
    <t>1972699424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</si>
  <si>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</si>
  <si>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Rozvinutá délka výhybky=m_x000d_
využít ASP v akci ST Most</t>
  </si>
  <si>
    <t>vyhybky č.5,6</t>
  </si>
  <si>
    <t>2*53,8</t>
  </si>
  <si>
    <t>střední část kolej.spojky dvojtý</t>
  </si>
  <si>
    <t>106,71</t>
  </si>
  <si>
    <t>5909041010</t>
  </si>
  <si>
    <t>Úprava GPK výhybky směrové a výškové uspořádání pražce dřevěné nebo ocelové</t>
  </si>
  <si>
    <t>1148438341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</si>
  <si>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</si>
  <si>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</si>
  <si>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vyhybky č.1,2,3,4</t>
  </si>
  <si>
    <t>39,287</t>
  </si>
  <si>
    <t>5909050030</t>
  </si>
  <si>
    <t>Stabilizace kolejového lože výhybky nově zřízeného nebo čistého</t>
  </si>
  <si>
    <t>-742506548</t>
  </si>
  <si>
    <t>Stabilizace kolejového lože výhybky nově zřízeného nebo čistého. Poznámka: 1. V cenách jsou započteny náklady na stabilizaci v režimu s řízeným (konstantním) poklesem včetně měření a předání tištěných výstupů.</t>
  </si>
  <si>
    <t>Poznámka k položce:_x000d_
S3/1, Rozvinutá délka výhybky=m</t>
  </si>
  <si>
    <t>5910020120</t>
  </si>
  <si>
    <t>Svařování kolejnic termitem plný předehřev standardní spára svar jednotlivý tv. R65</t>
  </si>
  <si>
    <t>svar</t>
  </si>
  <si>
    <t>-1742007262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</si>
  <si>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</si>
  <si>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5910129030</t>
  </si>
  <si>
    <t>Výměna zádržné opěrky jazyka i opornice</t>
  </si>
  <si>
    <t>pár</t>
  </si>
  <si>
    <t>-1074130903</t>
  </si>
  <si>
    <t>Výměna zádržné opěrky jazyka i opornice. Poznámka: 1. V cenách jsou započteny náklady na demontáž, výměnu, montáž a naložení výzisku na dopravní prostředek. 2. V cenách nejsou obsaženy náklady na dodávku materiálu a vrtání otvorů.</t>
  </si>
  <si>
    <t>výh. č. 3, 4, 5 a 6:</t>
  </si>
  <si>
    <t>5911641030</t>
  </si>
  <si>
    <t>Montáž jednoduché výhybky v ose koleje dřevěné pražce soustavy R65</t>
  </si>
  <si>
    <t>1391875082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</si>
  <si>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</si>
  <si>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vyhybky č.5,6 (1/3 vyhybky)</t>
  </si>
  <si>
    <t>(2*53,8)/3</t>
  </si>
  <si>
    <t>5911655030</t>
  </si>
  <si>
    <t>Demontáž jednoduché výhybky na úložišti dřevěné pražce soustavy R65</t>
  </si>
  <si>
    <t>-2079109526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</si>
  <si>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</si>
  <si>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Poznámka k položce:_x000d_
Rozvinutá délka výhybky=m</t>
  </si>
  <si>
    <t>5911671030</t>
  </si>
  <si>
    <t>Příplatek za demontáž v ose koleje výhybky jednoduché pražce dřevěné soustavy R65</t>
  </si>
  <si>
    <t>-859947783</t>
  </si>
  <si>
    <t>Příplatek za demontáž v ose koleje výhybky jednoduché pražce dřevěné soustavy R65. Poznámka: 1. V cenách jsou započteny náklady za obtížnost demontáže v ose koleje.</t>
  </si>
  <si>
    <t>5913060020</t>
  </si>
  <si>
    <t>Demontáž dílů betonové přejezdové konstrukce vnitřního panelu</t>
  </si>
  <si>
    <t>-1951417447</t>
  </si>
  <si>
    <t>Demontáž dílů betonové přejezdové konstrukce vnitřního panelu. Poznámka: 1. V cenách jsou započteny náklady na demontáž konstrukce a naložení na dopravní prostředek.</t>
  </si>
  <si>
    <t>Poznámka k položce:_x000d_
na přejezdu P2087 v km 18,688 - pro strojní úpravu koleje a výhybek včetně následné úpravy GPK</t>
  </si>
  <si>
    <t>3*2</t>
  </si>
  <si>
    <t>5913065020</t>
  </si>
  <si>
    <t>Montáž dílů betonové přejezdové konstrukce v koleji vnitřního panelu</t>
  </si>
  <si>
    <t>1925058745</t>
  </si>
  <si>
    <t>Montáž dílů betonové přejezdové konstrukce v koleji vnitřního panelu. Poznámka: 1. V cenách jsou započteny náklady na montáž dílů. 2. V cenách nejsou obsaženy náklady na dodávku materiálu.</t>
  </si>
  <si>
    <t>Poznámka k položce:_x000d_
na přejezdu P2087 v km 18,688 - po strojní úpravu koleje a výhybek včetně následné úpravy GPK</t>
  </si>
  <si>
    <t>5913130020</t>
  </si>
  <si>
    <t>Demontáž dílů přejezdové konstrukce se silničními panely vnitřní ochranný trámec</t>
  </si>
  <si>
    <t>-49314206</t>
  </si>
  <si>
    <t>Demontáž dílů přejezdové konstrukce se silničními panely vnitřní ochranný trámec. Poznámka: 1. V cenách jsou započteny náklady na demontáž a naložení na dopravní prostředek.</t>
  </si>
  <si>
    <t>Poznámka k položce:_x000d_
náhrada za demontované kolejnice pro provoz přejezdu P2087 v km 18,688</t>
  </si>
  <si>
    <t>5913135020</t>
  </si>
  <si>
    <t>Montáž dílů přejezdové konstrukce se silničními panely vnitřní ochranný trámec</t>
  </si>
  <si>
    <t>1834980878</t>
  </si>
  <si>
    <t>Montáž dílů přejezdové konstrukce se silničními panely vnitřní ochranný trámec. Poznámka: 1. V cenách jsou započteny náklady na montáž dílů. 2. V cenách nejsou obsaženy náklady na dodávku materiálu.</t>
  </si>
  <si>
    <t>5963128005</t>
  </si>
  <si>
    <t>Ochranná výdřeva-pražec vnitřní-žlábek</t>
  </si>
  <si>
    <t>-1273233482</t>
  </si>
  <si>
    <t>5913235020</t>
  </si>
  <si>
    <t>Dělení AB komunikace řezáním hloubky do 20 cm</t>
  </si>
  <si>
    <t>1320902855</t>
  </si>
  <si>
    <t>Dělení AB komunikace řezáním hloubky do 20 cm. Poznámka: 1. V cenách jsou započteny náklady na provedení úkolu.</t>
  </si>
  <si>
    <t>Poznámka k položce:_x000d_
z vnějšku pro demontáž kolejnic na přejezdu P2087 v km 18,688</t>
  </si>
  <si>
    <t>5913240020</t>
  </si>
  <si>
    <t>Odstranění AB komunikace odtěžením nebo frézováním hloubky do 20 cm</t>
  </si>
  <si>
    <t>-1956642348</t>
  </si>
  <si>
    <t>Odstranění AB komunikace odtěžením nebo frézováním hloubky do 20 cm. Poznámka: 1. V cenách jsou započteny náklady na odtěžení nebo frézování a naložení výzisku na dopravní prostředek.</t>
  </si>
  <si>
    <t>2*8*0,2</t>
  </si>
  <si>
    <t>5913255030</t>
  </si>
  <si>
    <t>Zřízení konstrukce vozovky asfaltobetonové s podkladní, ložní a obrusnou vrstvou tloušťky do 15 cm</t>
  </si>
  <si>
    <t>-1388009617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</si>
  <si>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</si>
  <si>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Poznámka k položce:_x000d_
z vnějšku po montáži kolejni na přejezdu P2087 v km 18,688</t>
  </si>
  <si>
    <t>5913265020</t>
  </si>
  <si>
    <t>Zřízení konstrukce vozovky asfaltové lité s vrstvami tloušťky 5 cm</t>
  </si>
  <si>
    <t>2038802103</t>
  </si>
  <si>
    <t>Zřízení konstrukce vozovky asfaltové lité s vrstvami tloušťky 5 cm. Poznámka: 1. V cenách jsou započteny náklady na zřízení vozovky s litým asfaltovým krytem. 2. V cenách nejsou obsaženy náklady na dodávku materiálu.</t>
  </si>
  <si>
    <t>-532332551</t>
  </si>
  <si>
    <t>105,394+3,449</t>
  </si>
  <si>
    <t>-1260597160</t>
  </si>
  <si>
    <t>odstraněný štěrk:</t>
  </si>
  <si>
    <t>29,147*1,8</t>
  </si>
  <si>
    <t>suť z odstranění AB komunikace u přejezdu:</t>
  </si>
  <si>
    <t>6,4*0,2*2,4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</si>
  <si>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</si>
  <si>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</si>
  <si>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168447993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</si>
  <si>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</si>
  <si>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kolejnice</t>
  </si>
  <si>
    <t>20,0*4*64,87/1000</t>
  </si>
  <si>
    <t>část vyhybky</t>
  </si>
  <si>
    <t>5,0*2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</si>
  <si>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</si>
  <si>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</si>
  <si>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-647812120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</si>
  <si>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</si>
  <si>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kolejnice tv. R65 z žst. Bílina na propustek v km 18,696:</t>
  </si>
  <si>
    <t>zadavatelem objednaný materiál na výhybky č.5 a 6 z žst. Bilina na propustek v km 18,696:</t>
  </si>
  <si>
    <t>4*1,5</t>
  </si>
  <si>
    <t>9902900200</t>
  </si>
  <si>
    <t>Naložení objemnějšího kusového materiálu, vybouraných hmot</t>
  </si>
  <si>
    <t>1030990466</t>
  </si>
  <si>
    <t xml:space="preserve"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</si>
  <si>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kolejnice tv. R65 v žst. Bílina pro dopravu na propustek v km 18,696:</t>
  </si>
  <si>
    <t>zadavatelem objednaný materiál na výhybky č.5 a 6 v žst. Bilina pro dopravu na propustek v km 18,696:</t>
  </si>
  <si>
    <t>9903200100</t>
  </si>
  <si>
    <t>Přeprava mechanizace na místo prováděných prací o hmotnosti přes 12 t přes 50 do 100 km</t>
  </si>
  <si>
    <t>-1354641010</t>
  </si>
  <si>
    <t xml:space="preserve"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</si>
  <si>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položce:_x000d_
pro úprava GPK a stabilizaci KL</t>
  </si>
  <si>
    <t>Stabilizátor KL, ASPv a PUŠL (SSP):</t>
  </si>
  <si>
    <t>1+1+1</t>
  </si>
  <si>
    <t>1139010771</t>
  </si>
  <si>
    <t>z demontovaných pryžových podložek pod kolejnicemi:</t>
  </si>
  <si>
    <t>29/1000</t>
  </si>
  <si>
    <t>9909000600</t>
  </si>
  <si>
    <t>Poplatek za recyklaci odpadu (asfaltové směsi, kusový beton)</t>
  </si>
  <si>
    <t>87119137</t>
  </si>
  <si>
    <t xml:space="preserve">Poplatek za recyklaci odpadu (asfaltové směsi, kusový beton)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</si>
  <si>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-61546642</t>
  </si>
  <si>
    <t>021211001</t>
  </si>
  <si>
    <t>Průzkumné práce pro opravy Doplňující laboratorní rozbor kontaminace zeminy nebo kol. lože</t>
  </si>
  <si>
    <t>-1894381736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</si>
  <si>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</si>
  <si>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u odtěženého štěrku z KL k odvozu k recyklaci:</t>
  </si>
  <si>
    <t>033111001</t>
  </si>
  <si>
    <t>Provozní vlivy Výluka silničního provozu se zajištěním objížďky</t>
  </si>
  <si>
    <t>Kč</t>
  </si>
  <si>
    <t>-1680920841</t>
  </si>
  <si>
    <t>Poznámka k položce:_x000d_
Silniční uzavírka přejezdu P2087 v km 18,688 v Ohnič včetně DOI, projednání a zajištění dopravního značeníi. Dle ROV 73226 se předpokládá uzavírka vždy 1.den výluky 8 hod (tedy 15.7. a 10.8.2021) a vždy poslení 3 dny výluky (tedy 7-9.8. a 27.-29.8.2021)</t>
  </si>
  <si>
    <t>zajištění potřebných uzavírek včetně DIA a dopravního značení (komplet):</t>
  </si>
  <si>
    <t>002 - VRN - km 18,696</t>
  </si>
  <si>
    <t>716011180</t>
  </si>
  <si>
    <t>Poznámka k položce:_x000d_
Vytyčení dotčených inženýrských sítí včetně zajištění dohledu správce sítí při provádění stavebních prací - 2 správci sítí (SŽ SSZT a ČD-TELEMATIKA)</t>
  </si>
  <si>
    <t>-695137129</t>
  </si>
  <si>
    <t>-877148542</t>
  </si>
  <si>
    <t>1725084294</t>
  </si>
  <si>
    <t xml:space="preserve">Poznámka k položce:_x000d_
Statická zatěžovací zkouška pláně_x000d_
</t>
  </si>
  <si>
    <t>003 - Vlastní materiál</t>
  </si>
  <si>
    <t>001 - Vlastní materiál - uchazeč neoceňuje</t>
  </si>
  <si>
    <t>596110R001</t>
  </si>
  <si>
    <t>-994823928</t>
  </si>
  <si>
    <t>Poznámka k položce:_x000d_
V nabídce uchazeč neoceňuje. Jde o materiál na výhybky č. 5 a 6, který dodá do žst. Ohnič zadavatel.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</si>
</sst>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21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26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27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23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0661Z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mostních objektů v úseku Ohníč - Bílina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13. 5. 2021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28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33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31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ROUND(AG95+AG100+AG105+AG110,2)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ROUND(AS95+AS100+AS105+AS110,2)</f>
        <v>0</v>
      </c>
      <c r="AT94" s="115">
        <f>ROUND(SUM(AV94:AW94),2)</f>
        <v>0</v>
      </c>
      <c r="AU94" s="116">
        <f>ROUND(AU95+AU100+AU105+AU110,5)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ROUND(AZ95+AZ100+AZ105+AZ110,2)</f>
        <v>0</v>
      </c>
      <c r="BA94" s="115">
        <f>ROUND(BA95+BA100+BA105+BA110,2)</f>
        <v>0</v>
      </c>
      <c r="BB94" s="115">
        <f>ROUND(BB95+BB100+BB105+BB110,2)</f>
        <v>0</v>
      </c>
      <c r="BC94" s="115">
        <f>ROUND(BC95+BC100+BC105+BC110,2)</f>
        <v>0</v>
      </c>
      <c r="BD94" s="117">
        <f>ROUND(BD95+BD100+BD105+BD110,2)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16.5" customHeight="1">
      <c r="A95" s="7"/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ROUND(AG96+AG99,2)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83</v>
      </c>
      <c r="AR95" s="127"/>
      <c r="AS95" s="128">
        <f>ROUND(AS96+AS99,2)</f>
        <v>0</v>
      </c>
      <c r="AT95" s="129">
        <f>ROUND(SUM(AV95:AW95),2)</f>
        <v>0</v>
      </c>
      <c r="AU95" s="130">
        <f>ROUND(AU96+AU99,5)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ROUND(AZ96+AZ99,2)</f>
        <v>0</v>
      </c>
      <c r="BA95" s="129">
        <f>ROUND(BA96+BA99,2)</f>
        <v>0</v>
      </c>
      <c r="BB95" s="129">
        <f>ROUND(BB96+BB99,2)</f>
        <v>0</v>
      </c>
      <c r="BC95" s="129">
        <f>ROUND(BC96+BC99,2)</f>
        <v>0</v>
      </c>
      <c r="BD95" s="131">
        <f>ROUND(BD96+BD99,2)</f>
        <v>0</v>
      </c>
      <c r="BE95" s="7"/>
      <c r="BS95" s="132" t="s">
        <v>76</v>
      </c>
      <c r="BT95" s="132" t="s">
        <v>21</v>
      </c>
      <c r="BU95" s="132" t="s">
        <v>78</v>
      </c>
      <c r="BV95" s="132" t="s">
        <v>79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16.5" customHeight="1">
      <c r="A96" s="4"/>
      <c r="B96" s="71"/>
      <c r="C96" s="133"/>
      <c r="D96" s="133"/>
      <c r="E96" s="134" t="s">
        <v>81</v>
      </c>
      <c r="F96" s="134"/>
      <c r="G96" s="134"/>
      <c r="H96" s="134"/>
      <c r="I96" s="134"/>
      <c r="J96" s="133"/>
      <c r="K96" s="134" t="s">
        <v>86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ROUND(SUM(AG97:AG98),2)</f>
        <v>0</v>
      </c>
      <c r="AH96" s="133"/>
      <c r="AI96" s="133"/>
      <c r="AJ96" s="133"/>
      <c r="AK96" s="133"/>
      <c r="AL96" s="133"/>
      <c r="AM96" s="133"/>
      <c r="AN96" s="136">
        <f>SUM(AG96,AT96)</f>
        <v>0</v>
      </c>
      <c r="AO96" s="133"/>
      <c r="AP96" s="133"/>
      <c r="AQ96" s="137" t="s">
        <v>87</v>
      </c>
      <c r="AR96" s="73"/>
      <c r="AS96" s="138">
        <f>ROUND(SUM(AS97:AS98),2)</f>
        <v>0</v>
      </c>
      <c r="AT96" s="139">
        <f>ROUND(SUM(AV96:AW96),2)</f>
        <v>0</v>
      </c>
      <c r="AU96" s="140">
        <f>ROUND(SUM(AU97:AU98),5)</f>
        <v>0</v>
      </c>
      <c r="AV96" s="139">
        <f>ROUND(AZ96*L29,2)</f>
        <v>0</v>
      </c>
      <c r="AW96" s="139">
        <f>ROUND(BA96*L30,2)</f>
        <v>0</v>
      </c>
      <c r="AX96" s="139">
        <f>ROUND(BB96*L29,2)</f>
        <v>0</v>
      </c>
      <c r="AY96" s="139">
        <f>ROUND(BC96*L30,2)</f>
        <v>0</v>
      </c>
      <c r="AZ96" s="139">
        <f>ROUND(SUM(AZ97:AZ98),2)</f>
        <v>0</v>
      </c>
      <c r="BA96" s="139">
        <f>ROUND(SUM(BA97:BA98),2)</f>
        <v>0</v>
      </c>
      <c r="BB96" s="139">
        <f>ROUND(SUM(BB97:BB98),2)</f>
        <v>0</v>
      </c>
      <c r="BC96" s="139">
        <f>ROUND(SUM(BC97:BC98),2)</f>
        <v>0</v>
      </c>
      <c r="BD96" s="141">
        <f>ROUND(SUM(BD97:BD98),2)</f>
        <v>0</v>
      </c>
      <c r="BE96" s="4"/>
      <c r="BS96" s="142" t="s">
        <v>76</v>
      </c>
      <c r="BT96" s="142" t="s">
        <v>85</v>
      </c>
      <c r="BU96" s="142" t="s">
        <v>78</v>
      </c>
      <c r="BV96" s="142" t="s">
        <v>79</v>
      </c>
      <c r="BW96" s="142" t="s">
        <v>88</v>
      </c>
      <c r="BX96" s="142" t="s">
        <v>84</v>
      </c>
      <c r="CL96" s="142" t="s">
        <v>1</v>
      </c>
    </row>
    <row r="97" s="4" customFormat="1" ht="16.5" customHeight="1">
      <c r="A97" s="143" t="s">
        <v>89</v>
      </c>
      <c r="B97" s="71"/>
      <c r="C97" s="133"/>
      <c r="D97" s="133"/>
      <c r="E97" s="133"/>
      <c r="F97" s="134" t="s">
        <v>81</v>
      </c>
      <c r="G97" s="134"/>
      <c r="H97" s="134"/>
      <c r="I97" s="134"/>
      <c r="J97" s="134"/>
      <c r="K97" s="133"/>
      <c r="L97" s="134" t="s">
        <v>90</v>
      </c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6">
        <f>'001 - km 13,865 - propustek'!J34</f>
        <v>0</v>
      </c>
      <c r="AH97" s="133"/>
      <c r="AI97" s="133"/>
      <c r="AJ97" s="133"/>
      <c r="AK97" s="133"/>
      <c r="AL97" s="133"/>
      <c r="AM97" s="133"/>
      <c r="AN97" s="136">
        <f>SUM(AG97,AT97)</f>
        <v>0</v>
      </c>
      <c r="AO97" s="133"/>
      <c r="AP97" s="133"/>
      <c r="AQ97" s="137" t="s">
        <v>87</v>
      </c>
      <c r="AR97" s="73"/>
      <c r="AS97" s="138">
        <v>0</v>
      </c>
      <c r="AT97" s="139">
        <f>ROUND(SUM(AV97:AW97),2)</f>
        <v>0</v>
      </c>
      <c r="AU97" s="140">
        <f>'001 - km 13,865 - propustek'!P136</f>
        <v>0</v>
      </c>
      <c r="AV97" s="139">
        <f>'001 - km 13,865 - propustek'!J37</f>
        <v>0</v>
      </c>
      <c r="AW97" s="139">
        <f>'001 - km 13,865 - propustek'!J38</f>
        <v>0</v>
      </c>
      <c r="AX97" s="139">
        <f>'001 - km 13,865 - propustek'!J39</f>
        <v>0</v>
      </c>
      <c r="AY97" s="139">
        <f>'001 - km 13,865 - propustek'!J40</f>
        <v>0</v>
      </c>
      <c r="AZ97" s="139">
        <f>'001 - km 13,865 - propustek'!F37</f>
        <v>0</v>
      </c>
      <c r="BA97" s="139">
        <f>'001 - km 13,865 - propustek'!F38</f>
        <v>0</v>
      </c>
      <c r="BB97" s="139">
        <f>'001 - km 13,865 - propustek'!F39</f>
        <v>0</v>
      </c>
      <c r="BC97" s="139">
        <f>'001 - km 13,865 - propustek'!F40</f>
        <v>0</v>
      </c>
      <c r="BD97" s="141">
        <f>'001 - km 13,865 - propustek'!F41</f>
        <v>0</v>
      </c>
      <c r="BE97" s="4"/>
      <c r="BT97" s="142" t="s">
        <v>91</v>
      </c>
      <c r="BV97" s="142" t="s">
        <v>79</v>
      </c>
      <c r="BW97" s="142" t="s">
        <v>92</v>
      </c>
      <c r="BX97" s="142" t="s">
        <v>88</v>
      </c>
      <c r="CL97" s="142" t="s">
        <v>1</v>
      </c>
    </row>
    <row r="98" s="4" customFormat="1" ht="16.5" customHeight="1">
      <c r="A98" s="143" t="s">
        <v>89</v>
      </c>
      <c r="B98" s="71"/>
      <c r="C98" s="133"/>
      <c r="D98" s="133"/>
      <c r="E98" s="133"/>
      <c r="F98" s="134" t="s">
        <v>93</v>
      </c>
      <c r="G98" s="134"/>
      <c r="H98" s="134"/>
      <c r="I98" s="134"/>
      <c r="J98" s="134"/>
      <c r="K98" s="133"/>
      <c r="L98" s="134" t="s">
        <v>94</v>
      </c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6">
        <f>'002 - km 13,865 - svršek'!J34</f>
        <v>0</v>
      </c>
      <c r="AH98" s="133"/>
      <c r="AI98" s="133"/>
      <c r="AJ98" s="133"/>
      <c r="AK98" s="133"/>
      <c r="AL98" s="133"/>
      <c r="AM98" s="133"/>
      <c r="AN98" s="136">
        <f>SUM(AG98,AT98)</f>
        <v>0</v>
      </c>
      <c r="AO98" s="133"/>
      <c r="AP98" s="133"/>
      <c r="AQ98" s="137" t="s">
        <v>87</v>
      </c>
      <c r="AR98" s="73"/>
      <c r="AS98" s="138">
        <v>0</v>
      </c>
      <c r="AT98" s="139">
        <f>ROUND(SUM(AV98:AW98),2)</f>
        <v>0</v>
      </c>
      <c r="AU98" s="140">
        <f>'002 - km 13,865 - svršek'!P127</f>
        <v>0</v>
      </c>
      <c r="AV98" s="139">
        <f>'002 - km 13,865 - svršek'!J37</f>
        <v>0</v>
      </c>
      <c r="AW98" s="139">
        <f>'002 - km 13,865 - svršek'!J38</f>
        <v>0</v>
      </c>
      <c r="AX98" s="139">
        <f>'002 - km 13,865 - svršek'!J39</f>
        <v>0</v>
      </c>
      <c r="AY98" s="139">
        <f>'002 - km 13,865 - svršek'!J40</f>
        <v>0</v>
      </c>
      <c r="AZ98" s="139">
        <f>'002 - km 13,865 - svršek'!F37</f>
        <v>0</v>
      </c>
      <c r="BA98" s="139">
        <f>'002 - km 13,865 - svršek'!F38</f>
        <v>0</v>
      </c>
      <c r="BB98" s="139">
        <f>'002 - km 13,865 - svršek'!F39</f>
        <v>0</v>
      </c>
      <c r="BC98" s="139">
        <f>'002 - km 13,865 - svršek'!F40</f>
        <v>0</v>
      </c>
      <c r="BD98" s="141">
        <f>'002 - km 13,865 - svršek'!F41</f>
        <v>0</v>
      </c>
      <c r="BE98" s="4"/>
      <c r="BT98" s="142" t="s">
        <v>91</v>
      </c>
      <c r="BV98" s="142" t="s">
        <v>79</v>
      </c>
      <c r="BW98" s="142" t="s">
        <v>95</v>
      </c>
      <c r="BX98" s="142" t="s">
        <v>88</v>
      </c>
      <c r="CL98" s="142" t="s">
        <v>1</v>
      </c>
    </row>
    <row r="99" s="4" customFormat="1" ht="16.5" customHeight="1">
      <c r="A99" s="143" t="s">
        <v>89</v>
      </c>
      <c r="B99" s="71"/>
      <c r="C99" s="133"/>
      <c r="D99" s="133"/>
      <c r="E99" s="134" t="s">
        <v>93</v>
      </c>
      <c r="F99" s="134"/>
      <c r="G99" s="134"/>
      <c r="H99" s="134"/>
      <c r="I99" s="134"/>
      <c r="J99" s="133"/>
      <c r="K99" s="134" t="s">
        <v>96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6">
        <f>'002 - VRN - km 13,865'!J32</f>
        <v>0</v>
      </c>
      <c r="AH99" s="133"/>
      <c r="AI99" s="133"/>
      <c r="AJ99" s="133"/>
      <c r="AK99" s="133"/>
      <c r="AL99" s="133"/>
      <c r="AM99" s="133"/>
      <c r="AN99" s="136">
        <f>SUM(AG99,AT99)</f>
        <v>0</v>
      </c>
      <c r="AO99" s="133"/>
      <c r="AP99" s="133"/>
      <c r="AQ99" s="137" t="s">
        <v>87</v>
      </c>
      <c r="AR99" s="73"/>
      <c r="AS99" s="138">
        <v>0</v>
      </c>
      <c r="AT99" s="139">
        <f>ROUND(SUM(AV99:AW99),2)</f>
        <v>0</v>
      </c>
      <c r="AU99" s="140">
        <f>'002 - VRN - km 13,865'!P125</f>
        <v>0</v>
      </c>
      <c r="AV99" s="139">
        <f>'002 - VRN - km 13,865'!J35</f>
        <v>0</v>
      </c>
      <c r="AW99" s="139">
        <f>'002 - VRN - km 13,865'!J36</f>
        <v>0</v>
      </c>
      <c r="AX99" s="139">
        <f>'002 - VRN - km 13,865'!J37</f>
        <v>0</v>
      </c>
      <c r="AY99" s="139">
        <f>'002 - VRN - km 13,865'!J38</f>
        <v>0</v>
      </c>
      <c r="AZ99" s="139">
        <f>'002 - VRN - km 13,865'!F35</f>
        <v>0</v>
      </c>
      <c r="BA99" s="139">
        <f>'002 - VRN - km 13,865'!F36</f>
        <v>0</v>
      </c>
      <c r="BB99" s="139">
        <f>'002 - VRN - km 13,865'!F37</f>
        <v>0</v>
      </c>
      <c r="BC99" s="139">
        <f>'002 - VRN - km 13,865'!F38</f>
        <v>0</v>
      </c>
      <c r="BD99" s="141">
        <f>'002 - VRN - km 13,865'!F39</f>
        <v>0</v>
      </c>
      <c r="BE99" s="4"/>
      <c r="BT99" s="142" t="s">
        <v>85</v>
      </c>
      <c r="BV99" s="142" t="s">
        <v>79</v>
      </c>
      <c r="BW99" s="142" t="s">
        <v>97</v>
      </c>
      <c r="BX99" s="142" t="s">
        <v>84</v>
      </c>
      <c r="CL99" s="142" t="s">
        <v>1</v>
      </c>
    </row>
    <row r="100" s="7" customFormat="1" ht="16.5" customHeight="1">
      <c r="A100" s="7"/>
      <c r="B100" s="120"/>
      <c r="C100" s="121"/>
      <c r="D100" s="122" t="s">
        <v>93</v>
      </c>
      <c r="E100" s="122"/>
      <c r="F100" s="122"/>
      <c r="G100" s="122"/>
      <c r="H100" s="122"/>
      <c r="I100" s="123"/>
      <c r="J100" s="122" t="s">
        <v>98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ROUND(AG101+AG104,2)</f>
        <v>0</v>
      </c>
      <c r="AH100" s="123"/>
      <c r="AI100" s="123"/>
      <c r="AJ100" s="123"/>
      <c r="AK100" s="123"/>
      <c r="AL100" s="123"/>
      <c r="AM100" s="123"/>
      <c r="AN100" s="125">
        <f>SUM(AG100,AT100)</f>
        <v>0</v>
      </c>
      <c r="AO100" s="123"/>
      <c r="AP100" s="123"/>
      <c r="AQ100" s="126" t="s">
        <v>83</v>
      </c>
      <c r="AR100" s="127"/>
      <c r="AS100" s="128">
        <f>ROUND(AS101+AS104,2)</f>
        <v>0</v>
      </c>
      <c r="AT100" s="129">
        <f>ROUND(SUM(AV100:AW100),2)</f>
        <v>0</v>
      </c>
      <c r="AU100" s="130">
        <f>ROUND(AU101+AU104,5)</f>
        <v>0</v>
      </c>
      <c r="AV100" s="129">
        <f>ROUND(AZ100*L29,2)</f>
        <v>0</v>
      </c>
      <c r="AW100" s="129">
        <f>ROUND(BA100*L30,2)</f>
        <v>0</v>
      </c>
      <c r="AX100" s="129">
        <f>ROUND(BB100*L29,2)</f>
        <v>0</v>
      </c>
      <c r="AY100" s="129">
        <f>ROUND(BC100*L30,2)</f>
        <v>0</v>
      </c>
      <c r="AZ100" s="129">
        <f>ROUND(AZ101+AZ104,2)</f>
        <v>0</v>
      </c>
      <c r="BA100" s="129">
        <f>ROUND(BA101+BA104,2)</f>
        <v>0</v>
      </c>
      <c r="BB100" s="129">
        <f>ROUND(BB101+BB104,2)</f>
        <v>0</v>
      </c>
      <c r="BC100" s="129">
        <f>ROUND(BC101+BC104,2)</f>
        <v>0</v>
      </c>
      <c r="BD100" s="131">
        <f>ROUND(BD101+BD104,2)</f>
        <v>0</v>
      </c>
      <c r="BE100" s="7"/>
      <c r="BS100" s="132" t="s">
        <v>76</v>
      </c>
      <c r="BT100" s="132" t="s">
        <v>21</v>
      </c>
      <c r="BU100" s="132" t="s">
        <v>78</v>
      </c>
      <c r="BV100" s="132" t="s">
        <v>79</v>
      </c>
      <c r="BW100" s="132" t="s">
        <v>99</v>
      </c>
      <c r="BX100" s="132" t="s">
        <v>5</v>
      </c>
      <c r="CL100" s="132" t="s">
        <v>1</v>
      </c>
      <c r="CM100" s="132" t="s">
        <v>85</v>
      </c>
    </row>
    <row r="101" s="4" customFormat="1" ht="16.5" customHeight="1">
      <c r="A101" s="4"/>
      <c r="B101" s="71"/>
      <c r="C101" s="133"/>
      <c r="D101" s="133"/>
      <c r="E101" s="134" t="s">
        <v>81</v>
      </c>
      <c r="F101" s="134"/>
      <c r="G101" s="134"/>
      <c r="H101" s="134"/>
      <c r="I101" s="134"/>
      <c r="J101" s="133"/>
      <c r="K101" s="134" t="s">
        <v>100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ROUND(SUM(AG102:AG103),2)</f>
        <v>0</v>
      </c>
      <c r="AH101" s="133"/>
      <c r="AI101" s="133"/>
      <c r="AJ101" s="133"/>
      <c r="AK101" s="133"/>
      <c r="AL101" s="133"/>
      <c r="AM101" s="133"/>
      <c r="AN101" s="136">
        <f>SUM(AG101,AT101)</f>
        <v>0</v>
      </c>
      <c r="AO101" s="133"/>
      <c r="AP101" s="133"/>
      <c r="AQ101" s="137" t="s">
        <v>87</v>
      </c>
      <c r="AR101" s="73"/>
      <c r="AS101" s="138">
        <f>ROUND(SUM(AS102:AS103),2)</f>
        <v>0</v>
      </c>
      <c r="AT101" s="139">
        <f>ROUND(SUM(AV101:AW101),2)</f>
        <v>0</v>
      </c>
      <c r="AU101" s="140">
        <f>ROUND(SUM(AU102:AU103),5)</f>
        <v>0</v>
      </c>
      <c r="AV101" s="139">
        <f>ROUND(AZ101*L29,2)</f>
        <v>0</v>
      </c>
      <c r="AW101" s="139">
        <f>ROUND(BA101*L30,2)</f>
        <v>0</v>
      </c>
      <c r="AX101" s="139">
        <f>ROUND(BB101*L29,2)</f>
        <v>0</v>
      </c>
      <c r="AY101" s="139">
        <f>ROUND(BC101*L30,2)</f>
        <v>0</v>
      </c>
      <c r="AZ101" s="139">
        <f>ROUND(SUM(AZ102:AZ103),2)</f>
        <v>0</v>
      </c>
      <c r="BA101" s="139">
        <f>ROUND(SUM(BA102:BA103),2)</f>
        <v>0</v>
      </c>
      <c r="BB101" s="139">
        <f>ROUND(SUM(BB102:BB103),2)</f>
        <v>0</v>
      </c>
      <c r="BC101" s="139">
        <f>ROUND(SUM(BC102:BC103),2)</f>
        <v>0</v>
      </c>
      <c r="BD101" s="141">
        <f>ROUND(SUM(BD102:BD103),2)</f>
        <v>0</v>
      </c>
      <c r="BE101" s="4"/>
      <c r="BS101" s="142" t="s">
        <v>76</v>
      </c>
      <c r="BT101" s="142" t="s">
        <v>85</v>
      </c>
      <c r="BU101" s="142" t="s">
        <v>78</v>
      </c>
      <c r="BV101" s="142" t="s">
        <v>79</v>
      </c>
      <c r="BW101" s="142" t="s">
        <v>101</v>
      </c>
      <c r="BX101" s="142" t="s">
        <v>99</v>
      </c>
      <c r="CL101" s="142" t="s">
        <v>1</v>
      </c>
    </row>
    <row r="102" s="4" customFormat="1" ht="16.5" customHeight="1">
      <c r="A102" s="143" t="s">
        <v>89</v>
      </c>
      <c r="B102" s="71"/>
      <c r="C102" s="133"/>
      <c r="D102" s="133"/>
      <c r="E102" s="133"/>
      <c r="F102" s="134" t="s">
        <v>81</v>
      </c>
      <c r="G102" s="134"/>
      <c r="H102" s="134"/>
      <c r="I102" s="134"/>
      <c r="J102" s="134"/>
      <c r="K102" s="133"/>
      <c r="L102" s="134" t="s">
        <v>102</v>
      </c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6">
        <f>'001 - km 14,009 - propustek'!J34</f>
        <v>0</v>
      </c>
      <c r="AH102" s="133"/>
      <c r="AI102" s="133"/>
      <c r="AJ102" s="133"/>
      <c r="AK102" s="133"/>
      <c r="AL102" s="133"/>
      <c r="AM102" s="133"/>
      <c r="AN102" s="136">
        <f>SUM(AG102,AT102)</f>
        <v>0</v>
      </c>
      <c r="AO102" s="133"/>
      <c r="AP102" s="133"/>
      <c r="AQ102" s="137" t="s">
        <v>87</v>
      </c>
      <c r="AR102" s="73"/>
      <c r="AS102" s="138">
        <v>0</v>
      </c>
      <c r="AT102" s="139">
        <f>ROUND(SUM(AV102:AW102),2)</f>
        <v>0</v>
      </c>
      <c r="AU102" s="140">
        <f>'001 - km 14,009 - propustek'!P135</f>
        <v>0</v>
      </c>
      <c r="AV102" s="139">
        <f>'001 - km 14,009 - propustek'!J37</f>
        <v>0</v>
      </c>
      <c r="AW102" s="139">
        <f>'001 - km 14,009 - propustek'!J38</f>
        <v>0</v>
      </c>
      <c r="AX102" s="139">
        <f>'001 - km 14,009 - propustek'!J39</f>
        <v>0</v>
      </c>
      <c r="AY102" s="139">
        <f>'001 - km 14,009 - propustek'!J40</f>
        <v>0</v>
      </c>
      <c r="AZ102" s="139">
        <f>'001 - km 14,009 - propustek'!F37</f>
        <v>0</v>
      </c>
      <c r="BA102" s="139">
        <f>'001 - km 14,009 - propustek'!F38</f>
        <v>0</v>
      </c>
      <c r="BB102" s="139">
        <f>'001 - km 14,009 - propustek'!F39</f>
        <v>0</v>
      </c>
      <c r="BC102" s="139">
        <f>'001 - km 14,009 - propustek'!F40</f>
        <v>0</v>
      </c>
      <c r="BD102" s="141">
        <f>'001 - km 14,009 - propustek'!F41</f>
        <v>0</v>
      </c>
      <c r="BE102" s="4"/>
      <c r="BT102" s="142" t="s">
        <v>91</v>
      </c>
      <c r="BV102" s="142" t="s">
        <v>79</v>
      </c>
      <c r="BW102" s="142" t="s">
        <v>103</v>
      </c>
      <c r="BX102" s="142" t="s">
        <v>101</v>
      </c>
      <c r="CL102" s="142" t="s">
        <v>1</v>
      </c>
    </row>
    <row r="103" s="4" customFormat="1" ht="16.5" customHeight="1">
      <c r="A103" s="143" t="s">
        <v>89</v>
      </c>
      <c r="B103" s="71"/>
      <c r="C103" s="133"/>
      <c r="D103" s="133"/>
      <c r="E103" s="133"/>
      <c r="F103" s="134" t="s">
        <v>93</v>
      </c>
      <c r="G103" s="134"/>
      <c r="H103" s="134"/>
      <c r="I103" s="134"/>
      <c r="J103" s="134"/>
      <c r="K103" s="133"/>
      <c r="L103" s="134" t="s">
        <v>104</v>
      </c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6">
        <f>'002 - km 14,009 - svršek'!J34</f>
        <v>0</v>
      </c>
      <c r="AH103" s="133"/>
      <c r="AI103" s="133"/>
      <c r="AJ103" s="133"/>
      <c r="AK103" s="133"/>
      <c r="AL103" s="133"/>
      <c r="AM103" s="133"/>
      <c r="AN103" s="136">
        <f>SUM(AG103,AT103)</f>
        <v>0</v>
      </c>
      <c r="AO103" s="133"/>
      <c r="AP103" s="133"/>
      <c r="AQ103" s="137" t="s">
        <v>87</v>
      </c>
      <c r="AR103" s="73"/>
      <c r="AS103" s="138">
        <v>0</v>
      </c>
      <c r="AT103" s="139">
        <f>ROUND(SUM(AV103:AW103),2)</f>
        <v>0</v>
      </c>
      <c r="AU103" s="140">
        <f>'002 - km 14,009 - svršek'!P127</f>
        <v>0</v>
      </c>
      <c r="AV103" s="139">
        <f>'002 - km 14,009 - svršek'!J37</f>
        <v>0</v>
      </c>
      <c r="AW103" s="139">
        <f>'002 - km 14,009 - svršek'!J38</f>
        <v>0</v>
      </c>
      <c r="AX103" s="139">
        <f>'002 - km 14,009 - svršek'!J39</f>
        <v>0</v>
      </c>
      <c r="AY103" s="139">
        <f>'002 - km 14,009 - svršek'!J40</f>
        <v>0</v>
      </c>
      <c r="AZ103" s="139">
        <f>'002 - km 14,009 - svršek'!F37</f>
        <v>0</v>
      </c>
      <c r="BA103" s="139">
        <f>'002 - km 14,009 - svršek'!F38</f>
        <v>0</v>
      </c>
      <c r="BB103" s="139">
        <f>'002 - km 14,009 - svršek'!F39</f>
        <v>0</v>
      </c>
      <c r="BC103" s="139">
        <f>'002 - km 14,009 - svršek'!F40</f>
        <v>0</v>
      </c>
      <c r="BD103" s="141">
        <f>'002 - km 14,009 - svršek'!F41</f>
        <v>0</v>
      </c>
      <c r="BE103" s="4"/>
      <c r="BT103" s="142" t="s">
        <v>91</v>
      </c>
      <c r="BV103" s="142" t="s">
        <v>79</v>
      </c>
      <c r="BW103" s="142" t="s">
        <v>105</v>
      </c>
      <c r="BX103" s="142" t="s">
        <v>101</v>
      </c>
      <c r="CL103" s="142" t="s">
        <v>1</v>
      </c>
    </row>
    <row r="104" s="4" customFormat="1" ht="16.5" customHeight="1">
      <c r="A104" s="143" t="s">
        <v>89</v>
      </c>
      <c r="B104" s="71"/>
      <c r="C104" s="133"/>
      <c r="D104" s="133"/>
      <c r="E104" s="134" t="s">
        <v>93</v>
      </c>
      <c r="F104" s="134"/>
      <c r="G104" s="134"/>
      <c r="H104" s="134"/>
      <c r="I104" s="134"/>
      <c r="J104" s="133"/>
      <c r="K104" s="134" t="s">
        <v>106</v>
      </c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6">
        <f>'002 - VRN - km 14,009'!J32</f>
        <v>0</v>
      </c>
      <c r="AH104" s="133"/>
      <c r="AI104" s="133"/>
      <c r="AJ104" s="133"/>
      <c r="AK104" s="133"/>
      <c r="AL104" s="133"/>
      <c r="AM104" s="133"/>
      <c r="AN104" s="136">
        <f>SUM(AG104,AT104)</f>
        <v>0</v>
      </c>
      <c r="AO104" s="133"/>
      <c r="AP104" s="133"/>
      <c r="AQ104" s="137" t="s">
        <v>87</v>
      </c>
      <c r="AR104" s="73"/>
      <c r="AS104" s="138">
        <v>0</v>
      </c>
      <c r="AT104" s="139">
        <f>ROUND(SUM(AV104:AW104),2)</f>
        <v>0</v>
      </c>
      <c r="AU104" s="140">
        <f>'002 - VRN - km 14,009'!P125</f>
        <v>0</v>
      </c>
      <c r="AV104" s="139">
        <f>'002 - VRN - km 14,009'!J35</f>
        <v>0</v>
      </c>
      <c r="AW104" s="139">
        <f>'002 - VRN - km 14,009'!J36</f>
        <v>0</v>
      </c>
      <c r="AX104" s="139">
        <f>'002 - VRN - km 14,009'!J37</f>
        <v>0</v>
      </c>
      <c r="AY104" s="139">
        <f>'002 - VRN - km 14,009'!J38</f>
        <v>0</v>
      </c>
      <c r="AZ104" s="139">
        <f>'002 - VRN - km 14,009'!F35</f>
        <v>0</v>
      </c>
      <c r="BA104" s="139">
        <f>'002 - VRN - km 14,009'!F36</f>
        <v>0</v>
      </c>
      <c r="BB104" s="139">
        <f>'002 - VRN - km 14,009'!F37</f>
        <v>0</v>
      </c>
      <c r="BC104" s="139">
        <f>'002 - VRN - km 14,009'!F38</f>
        <v>0</v>
      </c>
      <c r="BD104" s="141">
        <f>'002 - VRN - km 14,009'!F39</f>
        <v>0</v>
      </c>
      <c r="BE104" s="4"/>
      <c r="BT104" s="142" t="s">
        <v>85</v>
      </c>
      <c r="BV104" s="142" t="s">
        <v>79</v>
      </c>
      <c r="BW104" s="142" t="s">
        <v>107</v>
      </c>
      <c r="BX104" s="142" t="s">
        <v>99</v>
      </c>
      <c r="CL104" s="142" t="s">
        <v>1</v>
      </c>
    </row>
    <row r="105" s="7" customFormat="1" ht="16.5" customHeight="1">
      <c r="A105" s="7"/>
      <c r="B105" s="120"/>
      <c r="C105" s="121"/>
      <c r="D105" s="122" t="s">
        <v>108</v>
      </c>
      <c r="E105" s="122"/>
      <c r="F105" s="122"/>
      <c r="G105" s="122"/>
      <c r="H105" s="122"/>
      <c r="I105" s="123"/>
      <c r="J105" s="122" t="s">
        <v>109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ROUND(AG106+AG109,2)</f>
        <v>0</v>
      </c>
      <c r="AH105" s="123"/>
      <c r="AI105" s="123"/>
      <c r="AJ105" s="123"/>
      <c r="AK105" s="123"/>
      <c r="AL105" s="123"/>
      <c r="AM105" s="123"/>
      <c r="AN105" s="125">
        <f>SUM(AG105,AT105)</f>
        <v>0</v>
      </c>
      <c r="AO105" s="123"/>
      <c r="AP105" s="123"/>
      <c r="AQ105" s="126" t="s">
        <v>83</v>
      </c>
      <c r="AR105" s="127"/>
      <c r="AS105" s="128">
        <f>ROUND(AS106+AS109,2)</f>
        <v>0</v>
      </c>
      <c r="AT105" s="129">
        <f>ROUND(SUM(AV105:AW105),2)</f>
        <v>0</v>
      </c>
      <c r="AU105" s="130">
        <f>ROUND(AU106+AU109,5)</f>
        <v>0</v>
      </c>
      <c r="AV105" s="129">
        <f>ROUND(AZ105*L29,2)</f>
        <v>0</v>
      </c>
      <c r="AW105" s="129">
        <f>ROUND(BA105*L30,2)</f>
        <v>0</v>
      </c>
      <c r="AX105" s="129">
        <f>ROUND(BB105*L29,2)</f>
        <v>0</v>
      </c>
      <c r="AY105" s="129">
        <f>ROUND(BC105*L30,2)</f>
        <v>0</v>
      </c>
      <c r="AZ105" s="129">
        <f>ROUND(AZ106+AZ109,2)</f>
        <v>0</v>
      </c>
      <c r="BA105" s="129">
        <f>ROUND(BA106+BA109,2)</f>
        <v>0</v>
      </c>
      <c r="BB105" s="129">
        <f>ROUND(BB106+BB109,2)</f>
        <v>0</v>
      </c>
      <c r="BC105" s="129">
        <f>ROUND(BC106+BC109,2)</f>
        <v>0</v>
      </c>
      <c r="BD105" s="131">
        <f>ROUND(BD106+BD109,2)</f>
        <v>0</v>
      </c>
      <c r="BE105" s="7"/>
      <c r="BS105" s="132" t="s">
        <v>76</v>
      </c>
      <c r="BT105" s="132" t="s">
        <v>21</v>
      </c>
      <c r="BU105" s="132" t="s">
        <v>78</v>
      </c>
      <c r="BV105" s="132" t="s">
        <v>79</v>
      </c>
      <c r="BW105" s="132" t="s">
        <v>110</v>
      </c>
      <c r="BX105" s="132" t="s">
        <v>5</v>
      </c>
      <c r="CL105" s="132" t="s">
        <v>1</v>
      </c>
      <c r="CM105" s="132" t="s">
        <v>85</v>
      </c>
    </row>
    <row r="106" s="4" customFormat="1" ht="16.5" customHeight="1">
      <c r="A106" s="4"/>
      <c r="B106" s="71"/>
      <c r="C106" s="133"/>
      <c r="D106" s="133"/>
      <c r="E106" s="134" t="s">
        <v>81</v>
      </c>
      <c r="F106" s="134"/>
      <c r="G106" s="134"/>
      <c r="H106" s="134"/>
      <c r="I106" s="134"/>
      <c r="J106" s="133"/>
      <c r="K106" s="134" t="s">
        <v>111</v>
      </c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5">
        <f>ROUND(SUM(AG107:AG108),2)</f>
        <v>0</v>
      </c>
      <c r="AH106" s="133"/>
      <c r="AI106" s="133"/>
      <c r="AJ106" s="133"/>
      <c r="AK106" s="133"/>
      <c r="AL106" s="133"/>
      <c r="AM106" s="133"/>
      <c r="AN106" s="136">
        <f>SUM(AG106,AT106)</f>
        <v>0</v>
      </c>
      <c r="AO106" s="133"/>
      <c r="AP106" s="133"/>
      <c r="AQ106" s="137" t="s">
        <v>87</v>
      </c>
      <c r="AR106" s="73"/>
      <c r="AS106" s="138">
        <f>ROUND(SUM(AS107:AS108),2)</f>
        <v>0</v>
      </c>
      <c r="AT106" s="139">
        <f>ROUND(SUM(AV106:AW106),2)</f>
        <v>0</v>
      </c>
      <c r="AU106" s="140">
        <f>ROUND(SUM(AU107:AU108),5)</f>
        <v>0</v>
      </c>
      <c r="AV106" s="139">
        <f>ROUND(AZ106*L29,2)</f>
        <v>0</v>
      </c>
      <c r="AW106" s="139">
        <f>ROUND(BA106*L30,2)</f>
        <v>0</v>
      </c>
      <c r="AX106" s="139">
        <f>ROUND(BB106*L29,2)</f>
        <v>0</v>
      </c>
      <c r="AY106" s="139">
        <f>ROUND(BC106*L30,2)</f>
        <v>0</v>
      </c>
      <c r="AZ106" s="139">
        <f>ROUND(SUM(AZ107:AZ108),2)</f>
        <v>0</v>
      </c>
      <c r="BA106" s="139">
        <f>ROUND(SUM(BA107:BA108),2)</f>
        <v>0</v>
      </c>
      <c r="BB106" s="139">
        <f>ROUND(SUM(BB107:BB108),2)</f>
        <v>0</v>
      </c>
      <c r="BC106" s="139">
        <f>ROUND(SUM(BC107:BC108),2)</f>
        <v>0</v>
      </c>
      <c r="BD106" s="141">
        <f>ROUND(SUM(BD107:BD108),2)</f>
        <v>0</v>
      </c>
      <c r="BE106" s="4"/>
      <c r="BS106" s="142" t="s">
        <v>76</v>
      </c>
      <c r="BT106" s="142" t="s">
        <v>85</v>
      </c>
      <c r="BU106" s="142" t="s">
        <v>78</v>
      </c>
      <c r="BV106" s="142" t="s">
        <v>79</v>
      </c>
      <c r="BW106" s="142" t="s">
        <v>112</v>
      </c>
      <c r="BX106" s="142" t="s">
        <v>110</v>
      </c>
      <c r="CL106" s="142" t="s">
        <v>1</v>
      </c>
    </row>
    <row r="107" s="4" customFormat="1" ht="16.5" customHeight="1">
      <c r="A107" s="143" t="s">
        <v>89</v>
      </c>
      <c r="B107" s="71"/>
      <c r="C107" s="133"/>
      <c r="D107" s="133"/>
      <c r="E107" s="133"/>
      <c r="F107" s="134" t="s">
        <v>81</v>
      </c>
      <c r="G107" s="134"/>
      <c r="H107" s="134"/>
      <c r="I107" s="134"/>
      <c r="J107" s="134"/>
      <c r="K107" s="133"/>
      <c r="L107" s="134" t="s">
        <v>113</v>
      </c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6">
        <f>'001 - km 18,667 - most '!J34</f>
        <v>0</v>
      </c>
      <c r="AH107" s="133"/>
      <c r="AI107" s="133"/>
      <c r="AJ107" s="133"/>
      <c r="AK107" s="133"/>
      <c r="AL107" s="133"/>
      <c r="AM107" s="133"/>
      <c r="AN107" s="136">
        <f>SUM(AG107,AT107)</f>
        <v>0</v>
      </c>
      <c r="AO107" s="133"/>
      <c r="AP107" s="133"/>
      <c r="AQ107" s="137" t="s">
        <v>87</v>
      </c>
      <c r="AR107" s="73"/>
      <c r="AS107" s="138">
        <v>0</v>
      </c>
      <c r="AT107" s="139">
        <f>ROUND(SUM(AV107:AW107),2)</f>
        <v>0</v>
      </c>
      <c r="AU107" s="140">
        <f>'001 - km 18,667 - most '!P137</f>
        <v>0</v>
      </c>
      <c r="AV107" s="139">
        <f>'001 - km 18,667 - most '!J37</f>
        <v>0</v>
      </c>
      <c r="AW107" s="139">
        <f>'001 - km 18,667 - most '!J38</f>
        <v>0</v>
      </c>
      <c r="AX107" s="139">
        <f>'001 - km 18,667 - most '!J39</f>
        <v>0</v>
      </c>
      <c r="AY107" s="139">
        <f>'001 - km 18,667 - most '!J40</f>
        <v>0</v>
      </c>
      <c r="AZ107" s="139">
        <f>'001 - km 18,667 - most '!F37</f>
        <v>0</v>
      </c>
      <c r="BA107" s="139">
        <f>'001 - km 18,667 - most '!F38</f>
        <v>0</v>
      </c>
      <c r="BB107" s="139">
        <f>'001 - km 18,667 - most '!F39</f>
        <v>0</v>
      </c>
      <c r="BC107" s="139">
        <f>'001 - km 18,667 - most '!F40</f>
        <v>0</v>
      </c>
      <c r="BD107" s="141">
        <f>'001 - km 18,667 - most '!F41</f>
        <v>0</v>
      </c>
      <c r="BE107" s="4"/>
      <c r="BT107" s="142" t="s">
        <v>91</v>
      </c>
      <c r="BV107" s="142" t="s">
        <v>79</v>
      </c>
      <c r="BW107" s="142" t="s">
        <v>114</v>
      </c>
      <c r="BX107" s="142" t="s">
        <v>112</v>
      </c>
      <c r="CL107" s="142" t="s">
        <v>1</v>
      </c>
    </row>
    <row r="108" s="4" customFormat="1" ht="16.5" customHeight="1">
      <c r="A108" s="143" t="s">
        <v>89</v>
      </c>
      <c r="B108" s="71"/>
      <c r="C108" s="133"/>
      <c r="D108" s="133"/>
      <c r="E108" s="133"/>
      <c r="F108" s="134" t="s">
        <v>93</v>
      </c>
      <c r="G108" s="134"/>
      <c r="H108" s="134"/>
      <c r="I108" s="134"/>
      <c r="J108" s="134"/>
      <c r="K108" s="133"/>
      <c r="L108" s="134" t="s">
        <v>115</v>
      </c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6">
        <f>'002 - km 18,667 - svršek '!J34</f>
        <v>0</v>
      </c>
      <c r="AH108" s="133"/>
      <c r="AI108" s="133"/>
      <c r="AJ108" s="133"/>
      <c r="AK108" s="133"/>
      <c r="AL108" s="133"/>
      <c r="AM108" s="133"/>
      <c r="AN108" s="136">
        <f>SUM(AG108,AT108)</f>
        <v>0</v>
      </c>
      <c r="AO108" s="133"/>
      <c r="AP108" s="133"/>
      <c r="AQ108" s="137" t="s">
        <v>87</v>
      </c>
      <c r="AR108" s="73"/>
      <c r="AS108" s="138">
        <v>0</v>
      </c>
      <c r="AT108" s="139">
        <f>ROUND(SUM(AV108:AW108),2)</f>
        <v>0</v>
      </c>
      <c r="AU108" s="140">
        <f>'002 - km 18,667 - svršek '!P127</f>
        <v>0</v>
      </c>
      <c r="AV108" s="139">
        <f>'002 - km 18,667 - svršek '!J37</f>
        <v>0</v>
      </c>
      <c r="AW108" s="139">
        <f>'002 - km 18,667 - svršek '!J38</f>
        <v>0</v>
      </c>
      <c r="AX108" s="139">
        <f>'002 - km 18,667 - svršek '!J39</f>
        <v>0</v>
      </c>
      <c r="AY108" s="139">
        <f>'002 - km 18,667 - svršek '!J40</f>
        <v>0</v>
      </c>
      <c r="AZ108" s="139">
        <f>'002 - km 18,667 - svršek '!F37</f>
        <v>0</v>
      </c>
      <c r="BA108" s="139">
        <f>'002 - km 18,667 - svršek '!F38</f>
        <v>0</v>
      </c>
      <c r="BB108" s="139">
        <f>'002 - km 18,667 - svršek '!F39</f>
        <v>0</v>
      </c>
      <c r="BC108" s="139">
        <f>'002 - km 18,667 - svršek '!F40</f>
        <v>0</v>
      </c>
      <c r="BD108" s="141">
        <f>'002 - km 18,667 - svršek '!F41</f>
        <v>0</v>
      </c>
      <c r="BE108" s="4"/>
      <c r="BT108" s="142" t="s">
        <v>91</v>
      </c>
      <c r="BV108" s="142" t="s">
        <v>79</v>
      </c>
      <c r="BW108" s="142" t="s">
        <v>116</v>
      </c>
      <c r="BX108" s="142" t="s">
        <v>112</v>
      </c>
      <c r="CL108" s="142" t="s">
        <v>1</v>
      </c>
    </row>
    <row r="109" s="4" customFormat="1" ht="16.5" customHeight="1">
      <c r="A109" s="143" t="s">
        <v>89</v>
      </c>
      <c r="B109" s="71"/>
      <c r="C109" s="133"/>
      <c r="D109" s="133"/>
      <c r="E109" s="134" t="s">
        <v>93</v>
      </c>
      <c r="F109" s="134"/>
      <c r="G109" s="134"/>
      <c r="H109" s="134"/>
      <c r="I109" s="134"/>
      <c r="J109" s="133"/>
      <c r="K109" s="134" t="s">
        <v>117</v>
      </c>
      <c r="L109" s="134"/>
      <c r="M109" s="134"/>
      <c r="N109" s="134"/>
      <c r="O109" s="134"/>
      <c r="P109" s="134"/>
      <c r="Q109" s="134"/>
      <c r="R109" s="134"/>
      <c r="S109" s="134"/>
      <c r="T109" s="134"/>
      <c r="U109" s="134"/>
      <c r="V109" s="134"/>
      <c r="W109" s="134"/>
      <c r="X109" s="134"/>
      <c r="Y109" s="134"/>
      <c r="Z109" s="134"/>
      <c r="AA109" s="134"/>
      <c r="AB109" s="134"/>
      <c r="AC109" s="134"/>
      <c r="AD109" s="134"/>
      <c r="AE109" s="134"/>
      <c r="AF109" s="134"/>
      <c r="AG109" s="136">
        <f>'002 - VRN- km 18,667'!J32</f>
        <v>0</v>
      </c>
      <c r="AH109" s="133"/>
      <c r="AI109" s="133"/>
      <c r="AJ109" s="133"/>
      <c r="AK109" s="133"/>
      <c r="AL109" s="133"/>
      <c r="AM109" s="133"/>
      <c r="AN109" s="136">
        <f>SUM(AG109,AT109)</f>
        <v>0</v>
      </c>
      <c r="AO109" s="133"/>
      <c r="AP109" s="133"/>
      <c r="AQ109" s="137" t="s">
        <v>87</v>
      </c>
      <c r="AR109" s="73"/>
      <c r="AS109" s="138">
        <v>0</v>
      </c>
      <c r="AT109" s="139">
        <f>ROUND(SUM(AV109:AW109),2)</f>
        <v>0</v>
      </c>
      <c r="AU109" s="140">
        <f>'002 - VRN- km 18,667'!P124</f>
        <v>0</v>
      </c>
      <c r="AV109" s="139">
        <f>'002 - VRN- km 18,667'!J35</f>
        <v>0</v>
      </c>
      <c r="AW109" s="139">
        <f>'002 - VRN- km 18,667'!J36</f>
        <v>0</v>
      </c>
      <c r="AX109" s="139">
        <f>'002 - VRN- km 18,667'!J37</f>
        <v>0</v>
      </c>
      <c r="AY109" s="139">
        <f>'002 - VRN- km 18,667'!J38</f>
        <v>0</v>
      </c>
      <c r="AZ109" s="139">
        <f>'002 - VRN- km 18,667'!F35</f>
        <v>0</v>
      </c>
      <c r="BA109" s="139">
        <f>'002 - VRN- km 18,667'!F36</f>
        <v>0</v>
      </c>
      <c r="BB109" s="139">
        <f>'002 - VRN- km 18,667'!F37</f>
        <v>0</v>
      </c>
      <c r="BC109" s="139">
        <f>'002 - VRN- km 18,667'!F38</f>
        <v>0</v>
      </c>
      <c r="BD109" s="141">
        <f>'002 - VRN- km 18,667'!F39</f>
        <v>0</v>
      </c>
      <c r="BE109" s="4"/>
      <c r="BT109" s="142" t="s">
        <v>85</v>
      </c>
      <c r="BV109" s="142" t="s">
        <v>79</v>
      </c>
      <c r="BW109" s="142" t="s">
        <v>118</v>
      </c>
      <c r="BX109" s="142" t="s">
        <v>110</v>
      </c>
      <c r="CL109" s="142" t="s">
        <v>1</v>
      </c>
    </row>
    <row r="110" s="7" customFormat="1" ht="16.5" customHeight="1">
      <c r="A110" s="7"/>
      <c r="B110" s="120"/>
      <c r="C110" s="121"/>
      <c r="D110" s="122" t="s">
        <v>119</v>
      </c>
      <c r="E110" s="122"/>
      <c r="F110" s="122"/>
      <c r="G110" s="122"/>
      <c r="H110" s="122"/>
      <c r="I110" s="123"/>
      <c r="J110" s="122" t="s">
        <v>120</v>
      </c>
      <c r="K110" s="122"/>
      <c r="L110" s="122"/>
      <c r="M110" s="122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F110" s="122"/>
      <c r="AG110" s="124">
        <f>ROUND(AG111+AG114+AG115,2)</f>
        <v>0</v>
      </c>
      <c r="AH110" s="123"/>
      <c r="AI110" s="123"/>
      <c r="AJ110" s="123"/>
      <c r="AK110" s="123"/>
      <c r="AL110" s="123"/>
      <c r="AM110" s="123"/>
      <c r="AN110" s="125">
        <f>SUM(AG110,AT110)</f>
        <v>0</v>
      </c>
      <c r="AO110" s="123"/>
      <c r="AP110" s="123"/>
      <c r="AQ110" s="126" t="s">
        <v>83</v>
      </c>
      <c r="AR110" s="127"/>
      <c r="AS110" s="128">
        <f>ROUND(AS111+AS114+AS115,2)</f>
        <v>0</v>
      </c>
      <c r="AT110" s="129">
        <f>ROUND(SUM(AV110:AW110),2)</f>
        <v>0</v>
      </c>
      <c r="AU110" s="130">
        <f>ROUND(AU111+AU114+AU115,5)</f>
        <v>0</v>
      </c>
      <c r="AV110" s="129">
        <f>ROUND(AZ110*L29,2)</f>
        <v>0</v>
      </c>
      <c r="AW110" s="129">
        <f>ROUND(BA110*L30,2)</f>
        <v>0</v>
      </c>
      <c r="AX110" s="129">
        <f>ROUND(BB110*L29,2)</f>
        <v>0</v>
      </c>
      <c r="AY110" s="129">
        <f>ROUND(BC110*L30,2)</f>
        <v>0</v>
      </c>
      <c r="AZ110" s="129">
        <f>ROUND(AZ111+AZ114+AZ115,2)</f>
        <v>0</v>
      </c>
      <c r="BA110" s="129">
        <f>ROUND(BA111+BA114+BA115,2)</f>
        <v>0</v>
      </c>
      <c r="BB110" s="129">
        <f>ROUND(BB111+BB114+BB115,2)</f>
        <v>0</v>
      </c>
      <c r="BC110" s="129">
        <f>ROUND(BC111+BC114+BC115,2)</f>
        <v>0</v>
      </c>
      <c r="BD110" s="131">
        <f>ROUND(BD111+BD114+BD115,2)</f>
        <v>0</v>
      </c>
      <c r="BE110" s="7"/>
      <c r="BS110" s="132" t="s">
        <v>76</v>
      </c>
      <c r="BT110" s="132" t="s">
        <v>21</v>
      </c>
      <c r="BU110" s="132" t="s">
        <v>78</v>
      </c>
      <c r="BV110" s="132" t="s">
        <v>79</v>
      </c>
      <c r="BW110" s="132" t="s">
        <v>121</v>
      </c>
      <c r="BX110" s="132" t="s">
        <v>5</v>
      </c>
      <c r="CL110" s="132" t="s">
        <v>1</v>
      </c>
      <c r="CM110" s="132" t="s">
        <v>85</v>
      </c>
    </row>
    <row r="111" s="4" customFormat="1" ht="16.5" customHeight="1">
      <c r="A111" s="4"/>
      <c r="B111" s="71"/>
      <c r="C111" s="133"/>
      <c r="D111" s="133"/>
      <c r="E111" s="134" t="s">
        <v>81</v>
      </c>
      <c r="F111" s="134"/>
      <c r="G111" s="134"/>
      <c r="H111" s="134"/>
      <c r="I111" s="134"/>
      <c r="J111" s="133"/>
      <c r="K111" s="134" t="s">
        <v>122</v>
      </c>
      <c r="L111" s="134"/>
      <c r="M111" s="134"/>
      <c r="N111" s="134"/>
      <c r="O111" s="134"/>
      <c r="P111" s="134"/>
      <c r="Q111" s="134"/>
      <c r="R111" s="134"/>
      <c r="S111" s="134"/>
      <c r="T111" s="134"/>
      <c r="U111" s="134"/>
      <c r="V111" s="134"/>
      <c r="W111" s="134"/>
      <c r="X111" s="134"/>
      <c r="Y111" s="134"/>
      <c r="Z111" s="134"/>
      <c r="AA111" s="134"/>
      <c r="AB111" s="134"/>
      <c r="AC111" s="134"/>
      <c r="AD111" s="134"/>
      <c r="AE111" s="134"/>
      <c r="AF111" s="134"/>
      <c r="AG111" s="135">
        <f>ROUND(SUM(AG112:AG113),2)</f>
        <v>0</v>
      </c>
      <c r="AH111" s="133"/>
      <c r="AI111" s="133"/>
      <c r="AJ111" s="133"/>
      <c r="AK111" s="133"/>
      <c r="AL111" s="133"/>
      <c r="AM111" s="133"/>
      <c r="AN111" s="136">
        <f>SUM(AG111,AT111)</f>
        <v>0</v>
      </c>
      <c r="AO111" s="133"/>
      <c r="AP111" s="133"/>
      <c r="AQ111" s="137" t="s">
        <v>87</v>
      </c>
      <c r="AR111" s="73"/>
      <c r="AS111" s="138">
        <f>ROUND(SUM(AS112:AS113),2)</f>
        <v>0</v>
      </c>
      <c r="AT111" s="139">
        <f>ROUND(SUM(AV111:AW111),2)</f>
        <v>0</v>
      </c>
      <c r="AU111" s="140">
        <f>ROUND(SUM(AU112:AU113),5)</f>
        <v>0</v>
      </c>
      <c r="AV111" s="139">
        <f>ROUND(AZ111*L29,2)</f>
        <v>0</v>
      </c>
      <c r="AW111" s="139">
        <f>ROUND(BA111*L30,2)</f>
        <v>0</v>
      </c>
      <c r="AX111" s="139">
        <f>ROUND(BB111*L29,2)</f>
        <v>0</v>
      </c>
      <c r="AY111" s="139">
        <f>ROUND(BC111*L30,2)</f>
        <v>0</v>
      </c>
      <c r="AZ111" s="139">
        <f>ROUND(SUM(AZ112:AZ113),2)</f>
        <v>0</v>
      </c>
      <c r="BA111" s="139">
        <f>ROUND(SUM(BA112:BA113),2)</f>
        <v>0</v>
      </c>
      <c r="BB111" s="139">
        <f>ROUND(SUM(BB112:BB113),2)</f>
        <v>0</v>
      </c>
      <c r="BC111" s="139">
        <f>ROUND(SUM(BC112:BC113),2)</f>
        <v>0</v>
      </c>
      <c r="BD111" s="141">
        <f>ROUND(SUM(BD112:BD113),2)</f>
        <v>0</v>
      </c>
      <c r="BE111" s="4"/>
      <c r="BS111" s="142" t="s">
        <v>76</v>
      </c>
      <c r="BT111" s="142" t="s">
        <v>85</v>
      </c>
      <c r="BU111" s="142" t="s">
        <v>78</v>
      </c>
      <c r="BV111" s="142" t="s">
        <v>79</v>
      </c>
      <c r="BW111" s="142" t="s">
        <v>123</v>
      </c>
      <c r="BX111" s="142" t="s">
        <v>121</v>
      </c>
      <c r="CL111" s="142" t="s">
        <v>1</v>
      </c>
    </row>
    <row r="112" s="4" customFormat="1" ht="16.5" customHeight="1">
      <c r="A112" s="143" t="s">
        <v>89</v>
      </c>
      <c r="B112" s="71"/>
      <c r="C112" s="133"/>
      <c r="D112" s="133"/>
      <c r="E112" s="133"/>
      <c r="F112" s="134" t="s">
        <v>81</v>
      </c>
      <c r="G112" s="134"/>
      <c r="H112" s="134"/>
      <c r="I112" s="134"/>
      <c r="J112" s="134"/>
      <c r="K112" s="133"/>
      <c r="L112" s="134" t="s">
        <v>124</v>
      </c>
      <c r="M112" s="134"/>
      <c r="N112" s="134"/>
      <c r="O112" s="134"/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  <c r="AC112" s="134"/>
      <c r="AD112" s="134"/>
      <c r="AE112" s="134"/>
      <c r="AF112" s="134"/>
      <c r="AG112" s="136">
        <f>'001 - km 18,696 - propustek '!J34</f>
        <v>0</v>
      </c>
      <c r="AH112" s="133"/>
      <c r="AI112" s="133"/>
      <c r="AJ112" s="133"/>
      <c r="AK112" s="133"/>
      <c r="AL112" s="133"/>
      <c r="AM112" s="133"/>
      <c r="AN112" s="136">
        <f>SUM(AG112,AT112)</f>
        <v>0</v>
      </c>
      <c r="AO112" s="133"/>
      <c r="AP112" s="133"/>
      <c r="AQ112" s="137" t="s">
        <v>87</v>
      </c>
      <c r="AR112" s="73"/>
      <c r="AS112" s="138">
        <v>0</v>
      </c>
      <c r="AT112" s="139">
        <f>ROUND(SUM(AV112:AW112),2)</f>
        <v>0</v>
      </c>
      <c r="AU112" s="140">
        <f>'001 - km 18,696 - propustek '!P135</f>
        <v>0</v>
      </c>
      <c r="AV112" s="139">
        <f>'001 - km 18,696 - propustek '!J37</f>
        <v>0</v>
      </c>
      <c r="AW112" s="139">
        <f>'001 - km 18,696 - propustek '!J38</f>
        <v>0</v>
      </c>
      <c r="AX112" s="139">
        <f>'001 - km 18,696 - propustek '!J39</f>
        <v>0</v>
      </c>
      <c r="AY112" s="139">
        <f>'001 - km 18,696 - propustek '!J40</f>
        <v>0</v>
      </c>
      <c r="AZ112" s="139">
        <f>'001 - km 18,696 - propustek '!F37</f>
        <v>0</v>
      </c>
      <c r="BA112" s="139">
        <f>'001 - km 18,696 - propustek '!F38</f>
        <v>0</v>
      </c>
      <c r="BB112" s="139">
        <f>'001 - km 18,696 - propustek '!F39</f>
        <v>0</v>
      </c>
      <c r="BC112" s="139">
        <f>'001 - km 18,696 - propustek '!F40</f>
        <v>0</v>
      </c>
      <c r="BD112" s="141">
        <f>'001 - km 18,696 - propustek '!F41</f>
        <v>0</v>
      </c>
      <c r="BE112" s="4"/>
      <c r="BT112" s="142" t="s">
        <v>91</v>
      </c>
      <c r="BV112" s="142" t="s">
        <v>79</v>
      </c>
      <c r="BW112" s="142" t="s">
        <v>125</v>
      </c>
      <c r="BX112" s="142" t="s">
        <v>123</v>
      </c>
      <c r="CL112" s="142" t="s">
        <v>1</v>
      </c>
    </row>
    <row r="113" s="4" customFormat="1" ht="16.5" customHeight="1">
      <c r="A113" s="143" t="s">
        <v>89</v>
      </c>
      <c r="B113" s="71"/>
      <c r="C113" s="133"/>
      <c r="D113" s="133"/>
      <c r="E113" s="133"/>
      <c r="F113" s="134" t="s">
        <v>93</v>
      </c>
      <c r="G113" s="134"/>
      <c r="H113" s="134"/>
      <c r="I113" s="134"/>
      <c r="J113" s="134"/>
      <c r="K113" s="133"/>
      <c r="L113" s="134" t="s">
        <v>126</v>
      </c>
      <c r="M113" s="134"/>
      <c r="N113" s="134"/>
      <c r="O113" s="134"/>
      <c r="P113" s="134"/>
      <c r="Q113" s="134"/>
      <c r="R113" s="134"/>
      <c r="S113" s="134"/>
      <c r="T113" s="134"/>
      <c r="U113" s="134"/>
      <c r="V113" s="134"/>
      <c r="W113" s="134"/>
      <c r="X113" s="134"/>
      <c r="Y113" s="134"/>
      <c r="Z113" s="134"/>
      <c r="AA113" s="134"/>
      <c r="AB113" s="134"/>
      <c r="AC113" s="134"/>
      <c r="AD113" s="134"/>
      <c r="AE113" s="134"/>
      <c r="AF113" s="134"/>
      <c r="AG113" s="136">
        <f>'002 - km 18,696 - svršek'!J34</f>
        <v>0</v>
      </c>
      <c r="AH113" s="133"/>
      <c r="AI113" s="133"/>
      <c r="AJ113" s="133"/>
      <c r="AK113" s="133"/>
      <c r="AL113" s="133"/>
      <c r="AM113" s="133"/>
      <c r="AN113" s="136">
        <f>SUM(AG113,AT113)</f>
        <v>0</v>
      </c>
      <c r="AO113" s="133"/>
      <c r="AP113" s="133"/>
      <c r="AQ113" s="137" t="s">
        <v>87</v>
      </c>
      <c r="AR113" s="73"/>
      <c r="AS113" s="138">
        <v>0</v>
      </c>
      <c r="AT113" s="139">
        <f>ROUND(SUM(AV113:AW113),2)</f>
        <v>0</v>
      </c>
      <c r="AU113" s="140">
        <f>'002 - km 18,696 - svršek'!P128</f>
        <v>0</v>
      </c>
      <c r="AV113" s="139">
        <f>'002 - km 18,696 - svršek'!J37</f>
        <v>0</v>
      </c>
      <c r="AW113" s="139">
        <f>'002 - km 18,696 - svršek'!J38</f>
        <v>0</v>
      </c>
      <c r="AX113" s="139">
        <f>'002 - km 18,696 - svršek'!J39</f>
        <v>0</v>
      </c>
      <c r="AY113" s="139">
        <f>'002 - km 18,696 - svršek'!J40</f>
        <v>0</v>
      </c>
      <c r="AZ113" s="139">
        <f>'002 - km 18,696 - svršek'!F37</f>
        <v>0</v>
      </c>
      <c r="BA113" s="139">
        <f>'002 - km 18,696 - svršek'!F38</f>
        <v>0</v>
      </c>
      <c r="BB113" s="139">
        <f>'002 - km 18,696 - svršek'!F39</f>
        <v>0</v>
      </c>
      <c r="BC113" s="139">
        <f>'002 - km 18,696 - svršek'!F40</f>
        <v>0</v>
      </c>
      <c r="BD113" s="141">
        <f>'002 - km 18,696 - svršek'!F41</f>
        <v>0</v>
      </c>
      <c r="BE113" s="4"/>
      <c r="BT113" s="142" t="s">
        <v>91</v>
      </c>
      <c r="BV113" s="142" t="s">
        <v>79</v>
      </c>
      <c r="BW113" s="142" t="s">
        <v>127</v>
      </c>
      <c r="BX113" s="142" t="s">
        <v>123</v>
      </c>
      <c r="CL113" s="142" t="s">
        <v>1</v>
      </c>
    </row>
    <row r="114" s="4" customFormat="1" ht="16.5" customHeight="1">
      <c r="A114" s="143" t="s">
        <v>89</v>
      </c>
      <c r="B114" s="71"/>
      <c r="C114" s="133"/>
      <c r="D114" s="133"/>
      <c r="E114" s="134" t="s">
        <v>93</v>
      </c>
      <c r="F114" s="134"/>
      <c r="G114" s="134"/>
      <c r="H114" s="134"/>
      <c r="I114" s="134"/>
      <c r="J114" s="133"/>
      <c r="K114" s="134" t="s">
        <v>128</v>
      </c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  <c r="AD114" s="134"/>
      <c r="AE114" s="134"/>
      <c r="AF114" s="134"/>
      <c r="AG114" s="136">
        <f>'002 - VRN - km 18,696'!J32</f>
        <v>0</v>
      </c>
      <c r="AH114" s="133"/>
      <c r="AI114" s="133"/>
      <c r="AJ114" s="133"/>
      <c r="AK114" s="133"/>
      <c r="AL114" s="133"/>
      <c r="AM114" s="133"/>
      <c r="AN114" s="136">
        <f>SUM(AG114,AT114)</f>
        <v>0</v>
      </c>
      <c r="AO114" s="133"/>
      <c r="AP114" s="133"/>
      <c r="AQ114" s="137" t="s">
        <v>87</v>
      </c>
      <c r="AR114" s="73"/>
      <c r="AS114" s="138">
        <v>0</v>
      </c>
      <c r="AT114" s="139">
        <f>ROUND(SUM(AV114:AW114),2)</f>
        <v>0</v>
      </c>
      <c r="AU114" s="140">
        <f>'002 - VRN - km 18,696'!P124</f>
        <v>0</v>
      </c>
      <c r="AV114" s="139">
        <f>'002 - VRN - km 18,696'!J35</f>
        <v>0</v>
      </c>
      <c r="AW114" s="139">
        <f>'002 - VRN - km 18,696'!J36</f>
        <v>0</v>
      </c>
      <c r="AX114" s="139">
        <f>'002 - VRN - km 18,696'!J37</f>
        <v>0</v>
      </c>
      <c r="AY114" s="139">
        <f>'002 - VRN - km 18,696'!J38</f>
        <v>0</v>
      </c>
      <c r="AZ114" s="139">
        <f>'002 - VRN - km 18,696'!F35</f>
        <v>0</v>
      </c>
      <c r="BA114" s="139">
        <f>'002 - VRN - km 18,696'!F36</f>
        <v>0</v>
      </c>
      <c r="BB114" s="139">
        <f>'002 - VRN - km 18,696'!F37</f>
        <v>0</v>
      </c>
      <c r="BC114" s="139">
        <f>'002 - VRN - km 18,696'!F38</f>
        <v>0</v>
      </c>
      <c r="BD114" s="141">
        <f>'002 - VRN - km 18,696'!F39</f>
        <v>0</v>
      </c>
      <c r="BE114" s="4"/>
      <c r="BT114" s="142" t="s">
        <v>85</v>
      </c>
      <c r="BV114" s="142" t="s">
        <v>79</v>
      </c>
      <c r="BW114" s="142" t="s">
        <v>129</v>
      </c>
      <c r="BX114" s="142" t="s">
        <v>121</v>
      </c>
      <c r="CL114" s="142" t="s">
        <v>1</v>
      </c>
    </row>
    <row r="115" s="4" customFormat="1" ht="16.5" customHeight="1">
      <c r="A115" s="4"/>
      <c r="B115" s="71"/>
      <c r="C115" s="133"/>
      <c r="D115" s="133"/>
      <c r="E115" s="134" t="s">
        <v>108</v>
      </c>
      <c r="F115" s="134"/>
      <c r="G115" s="134"/>
      <c r="H115" s="134"/>
      <c r="I115" s="134"/>
      <c r="J115" s="133"/>
      <c r="K115" s="134" t="s">
        <v>130</v>
      </c>
      <c r="L115" s="134"/>
      <c r="M115" s="134"/>
      <c r="N115" s="134"/>
      <c r="O115" s="134"/>
      <c r="P115" s="134"/>
      <c r="Q115" s="134"/>
      <c r="R115" s="134"/>
      <c r="S115" s="134"/>
      <c r="T115" s="134"/>
      <c r="U115" s="134"/>
      <c r="V115" s="134"/>
      <c r="W115" s="134"/>
      <c r="X115" s="134"/>
      <c r="Y115" s="134"/>
      <c r="Z115" s="134"/>
      <c r="AA115" s="134"/>
      <c r="AB115" s="134"/>
      <c r="AC115" s="134"/>
      <c r="AD115" s="134"/>
      <c r="AE115" s="134"/>
      <c r="AF115" s="134"/>
      <c r="AG115" s="135">
        <f>ROUND(AG116,2)</f>
        <v>0</v>
      </c>
      <c r="AH115" s="133"/>
      <c r="AI115" s="133"/>
      <c r="AJ115" s="133"/>
      <c r="AK115" s="133"/>
      <c r="AL115" s="133"/>
      <c r="AM115" s="133"/>
      <c r="AN115" s="136">
        <f>SUM(AG115,AT115)</f>
        <v>0</v>
      </c>
      <c r="AO115" s="133"/>
      <c r="AP115" s="133"/>
      <c r="AQ115" s="137" t="s">
        <v>87</v>
      </c>
      <c r="AR115" s="73"/>
      <c r="AS115" s="138">
        <f>ROUND(AS116,2)</f>
        <v>0</v>
      </c>
      <c r="AT115" s="139">
        <f>ROUND(SUM(AV115:AW115),2)</f>
        <v>0</v>
      </c>
      <c r="AU115" s="140">
        <f>ROUND(AU116,5)</f>
        <v>0</v>
      </c>
      <c r="AV115" s="139">
        <f>ROUND(AZ115*L29,2)</f>
        <v>0</v>
      </c>
      <c r="AW115" s="139">
        <f>ROUND(BA115*L30,2)</f>
        <v>0</v>
      </c>
      <c r="AX115" s="139">
        <f>ROUND(BB115*L29,2)</f>
        <v>0</v>
      </c>
      <c r="AY115" s="139">
        <f>ROUND(BC115*L30,2)</f>
        <v>0</v>
      </c>
      <c r="AZ115" s="139">
        <f>ROUND(AZ116,2)</f>
        <v>0</v>
      </c>
      <c r="BA115" s="139">
        <f>ROUND(BA116,2)</f>
        <v>0</v>
      </c>
      <c r="BB115" s="139">
        <f>ROUND(BB116,2)</f>
        <v>0</v>
      </c>
      <c r="BC115" s="139">
        <f>ROUND(BC116,2)</f>
        <v>0</v>
      </c>
      <c r="BD115" s="141">
        <f>ROUND(BD116,2)</f>
        <v>0</v>
      </c>
      <c r="BE115" s="4"/>
      <c r="BS115" s="142" t="s">
        <v>76</v>
      </c>
      <c r="BT115" s="142" t="s">
        <v>85</v>
      </c>
      <c r="BU115" s="142" t="s">
        <v>78</v>
      </c>
      <c r="BV115" s="142" t="s">
        <v>79</v>
      </c>
      <c r="BW115" s="142" t="s">
        <v>131</v>
      </c>
      <c r="BX115" s="142" t="s">
        <v>121</v>
      </c>
      <c r="CL115" s="142" t="s">
        <v>1</v>
      </c>
    </row>
    <row r="116" s="4" customFormat="1" ht="16.5" customHeight="1">
      <c r="A116" s="143" t="s">
        <v>89</v>
      </c>
      <c r="B116" s="71"/>
      <c r="C116" s="133"/>
      <c r="D116" s="133"/>
      <c r="E116" s="133"/>
      <c r="F116" s="134" t="s">
        <v>81</v>
      </c>
      <c r="G116" s="134"/>
      <c r="H116" s="134"/>
      <c r="I116" s="134"/>
      <c r="J116" s="134"/>
      <c r="K116" s="133"/>
      <c r="L116" s="134" t="s">
        <v>132</v>
      </c>
      <c r="M116" s="134"/>
      <c r="N116" s="134"/>
      <c r="O116" s="134"/>
      <c r="P116" s="134"/>
      <c r="Q116" s="134"/>
      <c r="R116" s="134"/>
      <c r="S116" s="134"/>
      <c r="T116" s="134"/>
      <c r="U116" s="134"/>
      <c r="V116" s="134"/>
      <c r="W116" s="134"/>
      <c r="X116" s="134"/>
      <c r="Y116" s="134"/>
      <c r="Z116" s="134"/>
      <c r="AA116" s="134"/>
      <c r="AB116" s="134"/>
      <c r="AC116" s="134"/>
      <c r="AD116" s="134"/>
      <c r="AE116" s="134"/>
      <c r="AF116" s="134"/>
      <c r="AG116" s="136">
        <f>'001 - Vlastní materiál - ...'!J34</f>
        <v>0</v>
      </c>
      <c r="AH116" s="133"/>
      <c r="AI116" s="133"/>
      <c r="AJ116" s="133"/>
      <c r="AK116" s="133"/>
      <c r="AL116" s="133"/>
      <c r="AM116" s="133"/>
      <c r="AN116" s="136">
        <f>SUM(AG116,AT116)</f>
        <v>0</v>
      </c>
      <c r="AO116" s="133"/>
      <c r="AP116" s="133"/>
      <c r="AQ116" s="137" t="s">
        <v>87</v>
      </c>
      <c r="AR116" s="73"/>
      <c r="AS116" s="144">
        <v>0</v>
      </c>
      <c r="AT116" s="145">
        <f>ROUND(SUM(AV116:AW116),2)</f>
        <v>0</v>
      </c>
      <c r="AU116" s="146">
        <f>'001 - Vlastní materiál - ...'!P124</f>
        <v>0</v>
      </c>
      <c r="AV116" s="145">
        <f>'001 - Vlastní materiál - ...'!J37</f>
        <v>0</v>
      </c>
      <c r="AW116" s="145">
        <f>'001 - Vlastní materiál - ...'!J38</f>
        <v>0</v>
      </c>
      <c r="AX116" s="145">
        <f>'001 - Vlastní materiál - ...'!J39</f>
        <v>0</v>
      </c>
      <c r="AY116" s="145">
        <f>'001 - Vlastní materiál - ...'!J40</f>
        <v>0</v>
      </c>
      <c r="AZ116" s="145">
        <f>'001 - Vlastní materiál - ...'!F37</f>
        <v>0</v>
      </c>
      <c r="BA116" s="145">
        <f>'001 - Vlastní materiál - ...'!F38</f>
        <v>0</v>
      </c>
      <c r="BB116" s="145">
        <f>'001 - Vlastní materiál - ...'!F39</f>
        <v>0</v>
      </c>
      <c r="BC116" s="145">
        <f>'001 - Vlastní materiál - ...'!F40</f>
        <v>0</v>
      </c>
      <c r="BD116" s="147">
        <f>'001 - Vlastní materiál - ...'!F41</f>
        <v>0</v>
      </c>
      <c r="BE116" s="4"/>
      <c r="BT116" s="142" t="s">
        <v>91</v>
      </c>
      <c r="BV116" s="142" t="s">
        <v>79</v>
      </c>
      <c r="BW116" s="142" t="s">
        <v>133</v>
      </c>
      <c r="BX116" s="142" t="s">
        <v>131</v>
      </c>
      <c r="CL116" s="142" t="s">
        <v>1</v>
      </c>
    </row>
    <row r="117" s="2" customFormat="1" ht="30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5"/>
      <c r="AS117" s="39"/>
      <c r="AT117" s="39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</row>
    <row r="118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  <c r="AN118" s="68"/>
      <c r="AO118" s="68"/>
      <c r="AP118" s="68"/>
      <c r="AQ118" s="68"/>
      <c r="AR118" s="45"/>
      <c r="AS118" s="39"/>
      <c r="AT118" s="39"/>
      <c r="AU118" s="39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</row>
  </sheetData>
  <sheetProtection sheet="1" formatColumns="0" formatRows="0" objects="1" scenarios="1" spinCount="100000" saltValue="LISi6v0xPKRb2ChkuSgZGXU3ab9iS6MiwBdvEJEzjflngxM8oB7RCmRrYbvAlg+Y+HIRG4QTqkZyfyaiWY+XJA==" hashValue="DvMg6QcnobTXQlc7jEswUsk4YIS0gAx3yBE8jkhzGQ3JL1TS5ZJ2Ny/NB0tsBZ8k8Qrfa2yJSsXmZkKt9kC4Ig==" algorithmName="SHA-512" password="CC35"/>
  <mergeCells count="126">
    <mergeCell ref="L85:AO85"/>
    <mergeCell ref="AM87:AN87"/>
    <mergeCell ref="AS89:AT91"/>
    <mergeCell ref="AM89:AP89"/>
    <mergeCell ref="AM90:AP90"/>
    <mergeCell ref="I92:AF92"/>
    <mergeCell ref="C92:G92"/>
    <mergeCell ref="D95:H95"/>
    <mergeCell ref="J95:AF95"/>
    <mergeCell ref="K96:AF96"/>
    <mergeCell ref="E96:I96"/>
    <mergeCell ref="L97:AF97"/>
    <mergeCell ref="F97:J97"/>
    <mergeCell ref="F98:J98"/>
    <mergeCell ref="L98:AF98"/>
    <mergeCell ref="K99:AF99"/>
    <mergeCell ref="E99:I99"/>
    <mergeCell ref="D100:H100"/>
    <mergeCell ref="J100:AF100"/>
    <mergeCell ref="E101:I101"/>
    <mergeCell ref="K101:AF101"/>
    <mergeCell ref="AG92:AM92"/>
    <mergeCell ref="AN92:AP92"/>
    <mergeCell ref="AN95:AP95"/>
    <mergeCell ref="AG95:AM95"/>
    <mergeCell ref="AN96:AP96"/>
    <mergeCell ref="AG96:AM96"/>
    <mergeCell ref="AG97:AM97"/>
    <mergeCell ref="AN97:AP97"/>
    <mergeCell ref="AG98:AM98"/>
    <mergeCell ref="AN98:AP98"/>
    <mergeCell ref="AG99:AM99"/>
    <mergeCell ref="AN99:AP99"/>
    <mergeCell ref="AN100:AP100"/>
    <mergeCell ref="AG100:AM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1:AM101"/>
    <mergeCell ref="AN101:AP101"/>
    <mergeCell ref="AG102:AM102"/>
    <mergeCell ref="AN102:AP102"/>
    <mergeCell ref="AG103:AM103"/>
    <mergeCell ref="AN103:AP103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L102:AF102"/>
    <mergeCell ref="F102:J102"/>
    <mergeCell ref="L103:AF103"/>
    <mergeCell ref="F103:J103"/>
    <mergeCell ref="E104:I104"/>
    <mergeCell ref="K104:AF104"/>
    <mergeCell ref="J105:AF105"/>
    <mergeCell ref="D105:H105"/>
    <mergeCell ref="E106:I106"/>
    <mergeCell ref="K106:AF106"/>
    <mergeCell ref="L107:AF107"/>
    <mergeCell ref="F107:J107"/>
    <mergeCell ref="L108:AF108"/>
    <mergeCell ref="F108:J108"/>
    <mergeCell ref="E109:I109"/>
    <mergeCell ref="K109:AF109"/>
    <mergeCell ref="D110:H110"/>
    <mergeCell ref="J110:AF110"/>
    <mergeCell ref="K111:AF111"/>
    <mergeCell ref="E111:I111"/>
    <mergeCell ref="L112:AF112"/>
    <mergeCell ref="F112:J112"/>
    <mergeCell ref="L113:AF113"/>
    <mergeCell ref="F113:J113"/>
    <mergeCell ref="K114:AF114"/>
    <mergeCell ref="E114:I114"/>
    <mergeCell ref="K115:AF115"/>
    <mergeCell ref="E115:I115"/>
    <mergeCell ref="F116:J116"/>
    <mergeCell ref="L116:AF116"/>
  </mergeCells>
  <hyperlinks>
    <hyperlink ref="A97" location="'001 - km 13,865 - propustek'!C2" display="/"/>
    <hyperlink ref="A98" location="'002 - km 13,865 - svršek'!C2" display="/"/>
    <hyperlink ref="A99" location="'002 - VRN - km 13,865'!C2" display="/"/>
    <hyperlink ref="A102" location="'001 - km 14,009 - propustek'!C2" display="/"/>
    <hyperlink ref="A103" location="'002 - km 14,009 - svršek'!C2" display="/"/>
    <hyperlink ref="A104" location="'002 - VRN - km 14,009'!C2" display="/"/>
    <hyperlink ref="A107" location="'001 - km 18,667 - most '!C2" display="/"/>
    <hyperlink ref="A108" location="'002 - km 18,667 - svršek '!C2" display="/"/>
    <hyperlink ref="A109" location="'002 - VRN- km 18,667'!C2" display="/"/>
    <hyperlink ref="A112" location="'001 - km 18,696 - propustek '!C2" display="/"/>
    <hyperlink ref="A113" location="'002 - km 18,696 - svršek'!C2" display="/"/>
    <hyperlink ref="A114" location="'002 - VRN - km 18,696'!C2" display="/"/>
    <hyperlink ref="A116" location="'001 - Vlastní materiál 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134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zakázky'!K6</f>
        <v>Oprava mostních objektů v úseku Ohníč - Bílina</v>
      </c>
      <c r="F7" s="152"/>
      <c r="G7" s="152"/>
      <c r="H7" s="152"/>
      <c r="L7" s="21"/>
    </row>
    <row r="8" s="1" customFormat="1" ht="12" customHeight="1">
      <c r="B8" s="21"/>
      <c r="D8" s="152" t="s">
        <v>135</v>
      </c>
      <c r="L8" s="21"/>
    </row>
    <row r="9" s="2" customFormat="1" ht="16.5" customHeight="1">
      <c r="A9" s="39"/>
      <c r="B9" s="45"/>
      <c r="C9" s="39"/>
      <c r="D9" s="39"/>
      <c r="E9" s="153" t="s">
        <v>1322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137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5" t="s">
        <v>1822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19</v>
      </c>
      <c r="E13" s="39"/>
      <c r="F13" s="142" t="s">
        <v>1</v>
      </c>
      <c r="G13" s="39"/>
      <c r="H13" s="39"/>
      <c r="I13" s="152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22</v>
      </c>
      <c r="E14" s="39"/>
      <c r="F14" s="142" t="s">
        <v>23</v>
      </c>
      <c r="G14" s="39"/>
      <c r="H14" s="39"/>
      <c r="I14" s="152" t="s">
        <v>24</v>
      </c>
      <c r="J14" s="156" t="str">
        <f>'Rekapitulace zakázky'!AN8</f>
        <v>13. 5. 2021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28</v>
      </c>
      <c r="E16" s="39"/>
      <c r="F16" s="39"/>
      <c r="G16" s="39"/>
      <c r="H16" s="39"/>
      <c r="I16" s="152" t="s">
        <v>29</v>
      </c>
      <c r="J16" s="142" t="str">
        <f>IF('Rekapitulace zakázky'!AN10="","",'Rekapitulace zakázky'!AN10)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zakázky'!E11="","",'Rekapitulace zakázky'!E11)</f>
        <v xml:space="preserve"> </v>
      </c>
      <c r="F17" s="39"/>
      <c r="G17" s="39"/>
      <c r="H17" s="39"/>
      <c r="I17" s="152" t="s">
        <v>30</v>
      </c>
      <c r="J17" s="142" t="str">
        <f>IF('Rekapitulace zakázky'!AN11="","",'Rekapitulace zakázky'!AN11)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31</v>
      </c>
      <c r="E19" s="39"/>
      <c r="F19" s="39"/>
      <c r="G19" s="39"/>
      <c r="H19" s="39"/>
      <c r="I19" s="152" t="s">
        <v>29</v>
      </c>
      <c r="J19" s="34" t="str">
        <f>'Rekapitulace zakázky'!AN13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zakázky'!E14</f>
        <v>Vyplň údaj</v>
      </c>
      <c r="F20" s="142"/>
      <c r="G20" s="142"/>
      <c r="H20" s="142"/>
      <c r="I20" s="152" t="s">
        <v>30</v>
      </c>
      <c r="J20" s="34" t="str">
        <f>'Rekapitulace zakázky'!AN14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33</v>
      </c>
      <c r="E22" s="39"/>
      <c r="F22" s="39"/>
      <c r="G22" s="39"/>
      <c r="H22" s="39"/>
      <c r="I22" s="152" t="s">
        <v>29</v>
      </c>
      <c r="J22" s="142" t="str">
        <f>IF('Rekapitulace zakázky'!AN16="","",'Rekapitulace zakázky'!AN16)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zakázky'!E17="","",'Rekapitulace zakázky'!E17)</f>
        <v xml:space="preserve"> </v>
      </c>
      <c r="F23" s="39"/>
      <c r="G23" s="39"/>
      <c r="H23" s="39"/>
      <c r="I23" s="152" t="s">
        <v>30</v>
      </c>
      <c r="J23" s="142" t="str">
        <f>IF('Rekapitulace zakázky'!AN17="","",'Rekapitulace zakázky'!AN17)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35</v>
      </c>
      <c r="E25" s="39"/>
      <c r="F25" s="39"/>
      <c r="G25" s="39"/>
      <c r="H25" s="39"/>
      <c r="I25" s="152" t="s">
        <v>29</v>
      </c>
      <c r="J25" s="142" t="str">
        <f>IF('Rekapitulace zakázky'!AN19="","",'Rekapitulace zakázky'!AN19)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zakázky'!E20="","",'Rekapitulace zakázky'!E20)</f>
        <v xml:space="preserve"> </v>
      </c>
      <c r="F26" s="39"/>
      <c r="G26" s="39"/>
      <c r="H26" s="39"/>
      <c r="I26" s="152" t="s">
        <v>30</v>
      </c>
      <c r="J26" s="142" t="str">
        <f>IF('Rekapitulace zakázky'!AN20="","",'Rekapitulace zakázky'!AN20)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1"/>
      <c r="E31" s="161"/>
      <c r="F31" s="161"/>
      <c r="G31" s="161"/>
      <c r="H31" s="161"/>
      <c r="I31" s="161"/>
      <c r="J31" s="161"/>
      <c r="K31" s="16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2" t="s">
        <v>37</v>
      </c>
      <c r="E32" s="39"/>
      <c r="F32" s="39"/>
      <c r="G32" s="39"/>
      <c r="H32" s="39"/>
      <c r="I32" s="39"/>
      <c r="J32" s="163">
        <f>ROUND(J124,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4" t="s">
        <v>39</v>
      </c>
      <c r="G34" s="39"/>
      <c r="H34" s="39"/>
      <c r="I34" s="164" t="s">
        <v>38</v>
      </c>
      <c r="J34" s="164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4" t="s">
        <v>41</v>
      </c>
      <c r="E35" s="152" t="s">
        <v>42</v>
      </c>
      <c r="F35" s="165">
        <f>ROUND((SUM(BE124:BE145)),  2)</f>
        <v>0</v>
      </c>
      <c r="G35" s="39"/>
      <c r="H35" s="39"/>
      <c r="I35" s="166">
        <v>0.20999999999999999</v>
      </c>
      <c r="J35" s="165">
        <f>ROUND(((SUM(BE124:BE145))*I35),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43</v>
      </c>
      <c r="F36" s="165">
        <f>ROUND((SUM(BF124:BF145)),  2)</f>
        <v>0</v>
      </c>
      <c r="G36" s="39"/>
      <c r="H36" s="39"/>
      <c r="I36" s="166">
        <v>0.14999999999999999</v>
      </c>
      <c r="J36" s="165">
        <f>ROUND(((SUM(BF124:BF145))*I36),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44</v>
      </c>
      <c r="F37" s="165">
        <f>ROUND((SUM(BG124:BG145)),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45</v>
      </c>
      <c r="F38" s="165">
        <f>ROUND((SUM(BH124:BH145)),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46</v>
      </c>
      <c r="F39" s="165">
        <f>ROUND((SUM(BI124:BI145)),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47</v>
      </c>
      <c r="E41" s="169"/>
      <c r="F41" s="169"/>
      <c r="G41" s="170" t="s">
        <v>48</v>
      </c>
      <c r="H41" s="171" t="s">
        <v>49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50</v>
      </c>
      <c r="E50" s="175"/>
      <c r="F50" s="175"/>
      <c r="G50" s="174" t="s">
        <v>51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7"/>
      <c r="J61" s="179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54</v>
      </c>
      <c r="E65" s="180"/>
      <c r="F65" s="180"/>
      <c r="G65" s="174" t="s">
        <v>55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7"/>
      <c r="J76" s="179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Oprava mostních objektů v úseku Ohníč - Bílina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1322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002 - VRN- km 18,667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 xml:space="preserve"> </v>
      </c>
      <c r="G91" s="41"/>
      <c r="H91" s="41"/>
      <c r="I91" s="33" t="s">
        <v>24</v>
      </c>
      <c r="J91" s="80" t="str">
        <f>IF(J14="","",J14)</f>
        <v>13. 5. 2021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28</v>
      </c>
      <c r="D93" s="41"/>
      <c r="E93" s="41"/>
      <c r="F93" s="28" t="str">
        <f>E17</f>
        <v xml:space="preserve"> </v>
      </c>
      <c r="G93" s="41"/>
      <c r="H93" s="41"/>
      <c r="I93" s="33" t="s">
        <v>33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31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7" t="s">
        <v>142</v>
      </c>
      <c r="D96" s="188"/>
      <c r="E96" s="188"/>
      <c r="F96" s="188"/>
      <c r="G96" s="188"/>
      <c r="H96" s="188"/>
      <c r="I96" s="188"/>
      <c r="J96" s="189" t="s">
        <v>143</v>
      </c>
      <c r="K96" s="18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0" t="s">
        <v>144</v>
      </c>
      <c r="D98" s="41"/>
      <c r="E98" s="41"/>
      <c r="F98" s="41"/>
      <c r="G98" s="41"/>
      <c r="H98" s="41"/>
      <c r="I98" s="41"/>
      <c r="J98" s="111">
        <f>J124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145</v>
      </c>
    </row>
    <row r="99" s="9" customFormat="1" ht="24.96" customHeight="1">
      <c r="A99" s="9"/>
      <c r="B99" s="191"/>
      <c r="C99" s="192"/>
      <c r="D99" s="193" t="s">
        <v>741</v>
      </c>
      <c r="E99" s="194"/>
      <c r="F99" s="194"/>
      <c r="G99" s="194"/>
      <c r="H99" s="194"/>
      <c r="I99" s="194"/>
      <c r="J99" s="195">
        <f>J125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3"/>
      <c r="D100" s="198" t="s">
        <v>742</v>
      </c>
      <c r="E100" s="199"/>
      <c r="F100" s="199"/>
      <c r="G100" s="199"/>
      <c r="H100" s="199"/>
      <c r="I100" s="199"/>
      <c r="J100" s="200">
        <f>J126</f>
        <v>0</v>
      </c>
      <c r="K100" s="133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3"/>
      <c r="D101" s="198" t="s">
        <v>743</v>
      </c>
      <c r="E101" s="199"/>
      <c r="F101" s="199"/>
      <c r="G101" s="199"/>
      <c r="H101" s="199"/>
      <c r="I101" s="199"/>
      <c r="J101" s="200">
        <f>J133</f>
        <v>0</v>
      </c>
      <c r="K101" s="133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3"/>
      <c r="D102" s="198" t="s">
        <v>744</v>
      </c>
      <c r="E102" s="199"/>
      <c r="F102" s="199"/>
      <c r="G102" s="199"/>
      <c r="H102" s="199"/>
      <c r="I102" s="199"/>
      <c r="J102" s="200">
        <f>J137</f>
        <v>0</v>
      </c>
      <c r="K102" s="133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158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Oprava mostních objektů v úseku Ohníč - Bílina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135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2" customFormat="1" ht="16.5" customHeight="1">
      <c r="A114" s="39"/>
      <c r="B114" s="40"/>
      <c r="C114" s="41"/>
      <c r="D114" s="41"/>
      <c r="E114" s="185" t="s">
        <v>1322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137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E11</f>
        <v>002 - VRN- km 18,667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22</v>
      </c>
      <c r="D118" s="41"/>
      <c r="E118" s="41"/>
      <c r="F118" s="28" t="str">
        <f>F14</f>
        <v xml:space="preserve"> </v>
      </c>
      <c r="G118" s="41"/>
      <c r="H118" s="41"/>
      <c r="I118" s="33" t="s">
        <v>24</v>
      </c>
      <c r="J118" s="80" t="str">
        <f>IF(J14="","",J14)</f>
        <v>13. 5. 2021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E17</f>
        <v xml:space="preserve"> </v>
      </c>
      <c r="G120" s="41"/>
      <c r="H120" s="41"/>
      <c r="I120" s="33" t="s">
        <v>33</v>
      </c>
      <c r="J120" s="37" t="str">
        <f>E23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31</v>
      </c>
      <c r="D121" s="41"/>
      <c r="E121" s="41"/>
      <c r="F121" s="28" t="str">
        <f>IF(E20="","",E20)</f>
        <v>Vyplň údaj</v>
      </c>
      <c r="G121" s="41"/>
      <c r="H121" s="41"/>
      <c r="I121" s="33" t="s">
        <v>35</v>
      </c>
      <c r="J121" s="37" t="str">
        <f>E26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2"/>
      <c r="B123" s="203"/>
      <c r="C123" s="204" t="s">
        <v>159</v>
      </c>
      <c r="D123" s="205" t="s">
        <v>62</v>
      </c>
      <c r="E123" s="205" t="s">
        <v>58</v>
      </c>
      <c r="F123" s="205" t="s">
        <v>59</v>
      </c>
      <c r="G123" s="205" t="s">
        <v>160</v>
      </c>
      <c r="H123" s="205" t="s">
        <v>161</v>
      </c>
      <c r="I123" s="205" t="s">
        <v>162</v>
      </c>
      <c r="J123" s="205" t="s">
        <v>143</v>
      </c>
      <c r="K123" s="206" t="s">
        <v>163</v>
      </c>
      <c r="L123" s="207"/>
      <c r="M123" s="101" t="s">
        <v>1</v>
      </c>
      <c r="N123" s="102" t="s">
        <v>41</v>
      </c>
      <c r="O123" s="102" t="s">
        <v>164</v>
      </c>
      <c r="P123" s="102" t="s">
        <v>165</v>
      </c>
      <c r="Q123" s="102" t="s">
        <v>166</v>
      </c>
      <c r="R123" s="102" t="s">
        <v>167</v>
      </c>
      <c r="S123" s="102" t="s">
        <v>168</v>
      </c>
      <c r="T123" s="103" t="s">
        <v>169</v>
      </c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</row>
    <row r="124" s="2" customFormat="1" ht="22.8" customHeight="1">
      <c r="A124" s="39"/>
      <c r="B124" s="40"/>
      <c r="C124" s="108" t="s">
        <v>170</v>
      </c>
      <c r="D124" s="41"/>
      <c r="E124" s="41"/>
      <c r="F124" s="41"/>
      <c r="G124" s="41"/>
      <c r="H124" s="41"/>
      <c r="I124" s="41"/>
      <c r="J124" s="208">
        <f>BK124</f>
        <v>0</v>
      </c>
      <c r="K124" s="41"/>
      <c r="L124" s="45"/>
      <c r="M124" s="104"/>
      <c r="N124" s="209"/>
      <c r="O124" s="105"/>
      <c r="P124" s="210">
        <f>P125</f>
        <v>0</v>
      </c>
      <c r="Q124" s="105"/>
      <c r="R124" s="210">
        <f>R125</f>
        <v>0</v>
      </c>
      <c r="S124" s="105"/>
      <c r="T124" s="211">
        <f>T125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76</v>
      </c>
      <c r="AU124" s="18" t="s">
        <v>145</v>
      </c>
      <c r="BK124" s="212">
        <f>BK125</f>
        <v>0</v>
      </c>
    </row>
    <row r="125" s="12" customFormat="1" ht="25.92" customHeight="1">
      <c r="A125" s="12"/>
      <c r="B125" s="213"/>
      <c r="C125" s="214"/>
      <c r="D125" s="215" t="s">
        <v>76</v>
      </c>
      <c r="E125" s="216" t="s">
        <v>746</v>
      </c>
      <c r="F125" s="216" t="s">
        <v>747</v>
      </c>
      <c r="G125" s="214"/>
      <c r="H125" s="214"/>
      <c r="I125" s="217"/>
      <c r="J125" s="218">
        <f>BK125</f>
        <v>0</v>
      </c>
      <c r="K125" s="214"/>
      <c r="L125" s="219"/>
      <c r="M125" s="220"/>
      <c r="N125" s="221"/>
      <c r="O125" s="221"/>
      <c r="P125" s="222">
        <f>P126+P133+P137</f>
        <v>0</v>
      </c>
      <c r="Q125" s="221"/>
      <c r="R125" s="222">
        <f>R126+R133+R137</f>
        <v>0</v>
      </c>
      <c r="S125" s="221"/>
      <c r="T125" s="223">
        <f>T126+T133+T137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207</v>
      </c>
      <c r="AT125" s="225" t="s">
        <v>76</v>
      </c>
      <c r="AU125" s="225" t="s">
        <v>77</v>
      </c>
      <c r="AY125" s="224" t="s">
        <v>173</v>
      </c>
      <c r="BK125" s="226">
        <f>BK126+BK133+BK137</f>
        <v>0</v>
      </c>
    </row>
    <row r="126" s="12" customFormat="1" ht="22.8" customHeight="1">
      <c r="A126" s="12"/>
      <c r="B126" s="213"/>
      <c r="C126" s="214"/>
      <c r="D126" s="215" t="s">
        <v>76</v>
      </c>
      <c r="E126" s="227" t="s">
        <v>748</v>
      </c>
      <c r="F126" s="227" t="s">
        <v>749</v>
      </c>
      <c r="G126" s="214"/>
      <c r="H126" s="214"/>
      <c r="I126" s="217"/>
      <c r="J126" s="228">
        <f>BK126</f>
        <v>0</v>
      </c>
      <c r="K126" s="214"/>
      <c r="L126" s="219"/>
      <c r="M126" s="220"/>
      <c r="N126" s="221"/>
      <c r="O126" s="221"/>
      <c r="P126" s="222">
        <f>SUM(P127:P132)</f>
        <v>0</v>
      </c>
      <c r="Q126" s="221"/>
      <c r="R126" s="222">
        <f>SUM(R127:R132)</f>
        <v>0</v>
      </c>
      <c r="S126" s="221"/>
      <c r="T126" s="223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207</v>
      </c>
      <c r="AT126" s="225" t="s">
        <v>76</v>
      </c>
      <c r="AU126" s="225" t="s">
        <v>21</v>
      </c>
      <c r="AY126" s="224" t="s">
        <v>173</v>
      </c>
      <c r="BK126" s="226">
        <f>SUM(BK127:BK132)</f>
        <v>0</v>
      </c>
    </row>
    <row r="127" s="2" customFormat="1" ht="16.5" customHeight="1">
      <c r="A127" s="39"/>
      <c r="B127" s="40"/>
      <c r="C127" s="229" t="s">
        <v>21</v>
      </c>
      <c r="D127" s="229" t="s">
        <v>175</v>
      </c>
      <c r="E127" s="230" t="s">
        <v>750</v>
      </c>
      <c r="F127" s="231" t="s">
        <v>751</v>
      </c>
      <c r="G127" s="232" t="s">
        <v>752</v>
      </c>
      <c r="H127" s="233">
        <v>1</v>
      </c>
      <c r="I127" s="234"/>
      <c r="J127" s="235">
        <f>ROUND(I127*H127,2)</f>
        <v>0</v>
      </c>
      <c r="K127" s="231" t="s">
        <v>179</v>
      </c>
      <c r="L127" s="45"/>
      <c r="M127" s="236" t="s">
        <v>1</v>
      </c>
      <c r="N127" s="237" t="s">
        <v>42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180</v>
      </c>
      <c r="AT127" s="240" t="s">
        <v>175</v>
      </c>
      <c r="AU127" s="240" t="s">
        <v>85</v>
      </c>
      <c r="AY127" s="18" t="s">
        <v>173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21</v>
      </c>
      <c r="BK127" s="241">
        <f>ROUND(I127*H127,2)</f>
        <v>0</v>
      </c>
      <c r="BL127" s="18" t="s">
        <v>180</v>
      </c>
      <c r="BM127" s="240" t="s">
        <v>1823</v>
      </c>
    </row>
    <row r="128" s="2" customFormat="1">
      <c r="A128" s="39"/>
      <c r="B128" s="40"/>
      <c r="C128" s="41"/>
      <c r="D128" s="242" t="s">
        <v>182</v>
      </c>
      <c r="E128" s="41"/>
      <c r="F128" s="243" t="s">
        <v>751</v>
      </c>
      <c r="G128" s="41"/>
      <c r="H128" s="41"/>
      <c r="I128" s="244"/>
      <c r="J128" s="41"/>
      <c r="K128" s="41"/>
      <c r="L128" s="45"/>
      <c r="M128" s="245"/>
      <c r="N128" s="24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182</v>
      </c>
      <c r="AU128" s="18" t="s">
        <v>85</v>
      </c>
    </row>
    <row r="129" s="2" customFormat="1">
      <c r="A129" s="39"/>
      <c r="B129" s="40"/>
      <c r="C129" s="41"/>
      <c r="D129" s="242" t="s">
        <v>197</v>
      </c>
      <c r="E129" s="41"/>
      <c r="F129" s="279" t="s">
        <v>1824</v>
      </c>
      <c r="G129" s="41"/>
      <c r="H129" s="41"/>
      <c r="I129" s="244"/>
      <c r="J129" s="41"/>
      <c r="K129" s="41"/>
      <c r="L129" s="45"/>
      <c r="M129" s="245"/>
      <c r="N129" s="24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197</v>
      </c>
      <c r="AU129" s="18" t="s">
        <v>85</v>
      </c>
    </row>
    <row r="130" s="2" customFormat="1" ht="16.5" customHeight="1">
      <c r="A130" s="39"/>
      <c r="B130" s="40"/>
      <c r="C130" s="229" t="s">
        <v>85</v>
      </c>
      <c r="D130" s="229" t="s">
        <v>175</v>
      </c>
      <c r="E130" s="230" t="s">
        <v>755</v>
      </c>
      <c r="F130" s="231" t="s">
        <v>756</v>
      </c>
      <c r="G130" s="232" t="s">
        <v>752</v>
      </c>
      <c r="H130" s="233">
        <v>1</v>
      </c>
      <c r="I130" s="234"/>
      <c r="J130" s="235">
        <f>ROUND(I130*H130,2)</f>
        <v>0</v>
      </c>
      <c r="K130" s="231" t="s">
        <v>179</v>
      </c>
      <c r="L130" s="45"/>
      <c r="M130" s="236" t="s">
        <v>1</v>
      </c>
      <c r="N130" s="237" t="s">
        <v>42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180</v>
      </c>
      <c r="AT130" s="240" t="s">
        <v>175</v>
      </c>
      <c r="AU130" s="240" t="s">
        <v>85</v>
      </c>
      <c r="AY130" s="18" t="s">
        <v>173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21</v>
      </c>
      <c r="BK130" s="241">
        <f>ROUND(I130*H130,2)</f>
        <v>0</v>
      </c>
      <c r="BL130" s="18" t="s">
        <v>180</v>
      </c>
      <c r="BM130" s="240" t="s">
        <v>1825</v>
      </c>
    </row>
    <row r="131" s="2" customFormat="1">
      <c r="A131" s="39"/>
      <c r="B131" s="40"/>
      <c r="C131" s="41"/>
      <c r="D131" s="242" t="s">
        <v>182</v>
      </c>
      <c r="E131" s="41"/>
      <c r="F131" s="243" t="s">
        <v>756</v>
      </c>
      <c r="G131" s="41"/>
      <c r="H131" s="41"/>
      <c r="I131" s="244"/>
      <c r="J131" s="41"/>
      <c r="K131" s="41"/>
      <c r="L131" s="45"/>
      <c r="M131" s="245"/>
      <c r="N131" s="24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182</v>
      </c>
      <c r="AU131" s="18" t="s">
        <v>85</v>
      </c>
    </row>
    <row r="132" s="2" customFormat="1">
      <c r="A132" s="39"/>
      <c r="B132" s="40"/>
      <c r="C132" s="41"/>
      <c r="D132" s="242" t="s">
        <v>197</v>
      </c>
      <c r="E132" s="41"/>
      <c r="F132" s="279" t="s">
        <v>758</v>
      </c>
      <c r="G132" s="41"/>
      <c r="H132" s="41"/>
      <c r="I132" s="244"/>
      <c r="J132" s="41"/>
      <c r="K132" s="41"/>
      <c r="L132" s="45"/>
      <c r="M132" s="245"/>
      <c r="N132" s="24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197</v>
      </c>
      <c r="AU132" s="18" t="s">
        <v>85</v>
      </c>
    </row>
    <row r="133" s="12" customFormat="1" ht="22.8" customHeight="1">
      <c r="A133" s="12"/>
      <c r="B133" s="213"/>
      <c r="C133" s="214"/>
      <c r="D133" s="215" t="s">
        <v>76</v>
      </c>
      <c r="E133" s="227" t="s">
        <v>759</v>
      </c>
      <c r="F133" s="227" t="s">
        <v>760</v>
      </c>
      <c r="G133" s="214"/>
      <c r="H133" s="214"/>
      <c r="I133" s="217"/>
      <c r="J133" s="228">
        <f>BK133</f>
        <v>0</v>
      </c>
      <c r="K133" s="214"/>
      <c r="L133" s="219"/>
      <c r="M133" s="220"/>
      <c r="N133" s="221"/>
      <c r="O133" s="221"/>
      <c r="P133" s="222">
        <f>SUM(P134:P136)</f>
        <v>0</v>
      </c>
      <c r="Q133" s="221"/>
      <c r="R133" s="222">
        <f>SUM(R134:R136)</f>
        <v>0</v>
      </c>
      <c r="S133" s="221"/>
      <c r="T133" s="223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207</v>
      </c>
      <c r="AT133" s="225" t="s">
        <v>76</v>
      </c>
      <c r="AU133" s="225" t="s">
        <v>21</v>
      </c>
      <c r="AY133" s="224" t="s">
        <v>173</v>
      </c>
      <c r="BK133" s="226">
        <f>SUM(BK134:BK136)</f>
        <v>0</v>
      </c>
    </row>
    <row r="134" s="2" customFormat="1" ht="16.5" customHeight="1">
      <c r="A134" s="39"/>
      <c r="B134" s="40"/>
      <c r="C134" s="229" t="s">
        <v>91</v>
      </c>
      <c r="D134" s="229" t="s">
        <v>175</v>
      </c>
      <c r="E134" s="230" t="s">
        <v>761</v>
      </c>
      <c r="F134" s="231" t="s">
        <v>760</v>
      </c>
      <c r="G134" s="232" t="s">
        <v>752</v>
      </c>
      <c r="H134" s="233">
        <v>1</v>
      </c>
      <c r="I134" s="234"/>
      <c r="J134" s="235">
        <f>ROUND(I134*H134,2)</f>
        <v>0</v>
      </c>
      <c r="K134" s="231" t="s">
        <v>179</v>
      </c>
      <c r="L134" s="45"/>
      <c r="M134" s="236" t="s">
        <v>1</v>
      </c>
      <c r="N134" s="237" t="s">
        <v>42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180</v>
      </c>
      <c r="AT134" s="240" t="s">
        <v>175</v>
      </c>
      <c r="AU134" s="240" t="s">
        <v>85</v>
      </c>
      <c r="AY134" s="18" t="s">
        <v>173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21</v>
      </c>
      <c r="BK134" s="241">
        <f>ROUND(I134*H134,2)</f>
        <v>0</v>
      </c>
      <c r="BL134" s="18" t="s">
        <v>180</v>
      </c>
      <c r="BM134" s="240" t="s">
        <v>1826</v>
      </c>
    </row>
    <row r="135" s="2" customFormat="1">
      <c r="A135" s="39"/>
      <c r="B135" s="40"/>
      <c r="C135" s="41"/>
      <c r="D135" s="242" t="s">
        <v>182</v>
      </c>
      <c r="E135" s="41"/>
      <c r="F135" s="243" t="s">
        <v>760</v>
      </c>
      <c r="G135" s="41"/>
      <c r="H135" s="41"/>
      <c r="I135" s="244"/>
      <c r="J135" s="41"/>
      <c r="K135" s="41"/>
      <c r="L135" s="45"/>
      <c r="M135" s="245"/>
      <c r="N135" s="24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182</v>
      </c>
      <c r="AU135" s="18" t="s">
        <v>85</v>
      </c>
    </row>
    <row r="136" s="2" customFormat="1">
      <c r="A136" s="39"/>
      <c r="B136" s="40"/>
      <c r="C136" s="41"/>
      <c r="D136" s="242" t="s">
        <v>197</v>
      </c>
      <c r="E136" s="41"/>
      <c r="F136" s="279" t="s">
        <v>1827</v>
      </c>
      <c r="G136" s="41"/>
      <c r="H136" s="41"/>
      <c r="I136" s="244"/>
      <c r="J136" s="41"/>
      <c r="K136" s="41"/>
      <c r="L136" s="45"/>
      <c r="M136" s="245"/>
      <c r="N136" s="24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197</v>
      </c>
      <c r="AU136" s="18" t="s">
        <v>85</v>
      </c>
    </row>
    <row r="137" s="12" customFormat="1" ht="22.8" customHeight="1">
      <c r="A137" s="12"/>
      <c r="B137" s="213"/>
      <c r="C137" s="214"/>
      <c r="D137" s="215" t="s">
        <v>76</v>
      </c>
      <c r="E137" s="227" t="s">
        <v>764</v>
      </c>
      <c r="F137" s="227" t="s">
        <v>765</v>
      </c>
      <c r="G137" s="214"/>
      <c r="H137" s="214"/>
      <c r="I137" s="217"/>
      <c r="J137" s="228">
        <f>BK137</f>
        <v>0</v>
      </c>
      <c r="K137" s="214"/>
      <c r="L137" s="219"/>
      <c r="M137" s="220"/>
      <c r="N137" s="221"/>
      <c r="O137" s="221"/>
      <c r="P137" s="222">
        <f>SUM(P138:P145)</f>
        <v>0</v>
      </c>
      <c r="Q137" s="221"/>
      <c r="R137" s="222">
        <f>SUM(R138:R145)</f>
        <v>0</v>
      </c>
      <c r="S137" s="221"/>
      <c r="T137" s="223">
        <f>SUM(T138:T145)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207</v>
      </c>
      <c r="AT137" s="225" t="s">
        <v>76</v>
      </c>
      <c r="AU137" s="225" t="s">
        <v>21</v>
      </c>
      <c r="AY137" s="224" t="s">
        <v>173</v>
      </c>
      <c r="BK137" s="226">
        <f>SUM(BK138:BK145)</f>
        <v>0</v>
      </c>
    </row>
    <row r="138" s="2" customFormat="1" ht="16.5" customHeight="1">
      <c r="A138" s="39"/>
      <c r="B138" s="40"/>
      <c r="C138" s="229" t="s">
        <v>180</v>
      </c>
      <c r="D138" s="229" t="s">
        <v>175</v>
      </c>
      <c r="E138" s="230" t="s">
        <v>766</v>
      </c>
      <c r="F138" s="231" t="s">
        <v>767</v>
      </c>
      <c r="G138" s="232" t="s">
        <v>752</v>
      </c>
      <c r="H138" s="233">
        <v>2</v>
      </c>
      <c r="I138" s="234"/>
      <c r="J138" s="235">
        <f>ROUND(I138*H138,2)</f>
        <v>0</v>
      </c>
      <c r="K138" s="231" t="s">
        <v>179</v>
      </c>
      <c r="L138" s="45"/>
      <c r="M138" s="236" t="s">
        <v>1</v>
      </c>
      <c r="N138" s="237" t="s">
        <v>42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180</v>
      </c>
      <c r="AT138" s="240" t="s">
        <v>175</v>
      </c>
      <c r="AU138" s="240" t="s">
        <v>85</v>
      </c>
      <c r="AY138" s="18" t="s">
        <v>173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21</v>
      </c>
      <c r="BK138" s="241">
        <f>ROUND(I138*H138,2)</f>
        <v>0</v>
      </c>
      <c r="BL138" s="18" t="s">
        <v>180</v>
      </c>
      <c r="BM138" s="240" t="s">
        <v>1828</v>
      </c>
    </row>
    <row r="139" s="2" customFormat="1">
      <c r="A139" s="39"/>
      <c r="B139" s="40"/>
      <c r="C139" s="41"/>
      <c r="D139" s="242" t="s">
        <v>182</v>
      </c>
      <c r="E139" s="41"/>
      <c r="F139" s="243" t="s">
        <v>767</v>
      </c>
      <c r="G139" s="41"/>
      <c r="H139" s="41"/>
      <c r="I139" s="244"/>
      <c r="J139" s="41"/>
      <c r="K139" s="41"/>
      <c r="L139" s="45"/>
      <c r="M139" s="245"/>
      <c r="N139" s="24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182</v>
      </c>
      <c r="AU139" s="18" t="s">
        <v>85</v>
      </c>
    </row>
    <row r="140" s="2" customFormat="1">
      <c r="A140" s="39"/>
      <c r="B140" s="40"/>
      <c r="C140" s="41"/>
      <c r="D140" s="242" t="s">
        <v>197</v>
      </c>
      <c r="E140" s="41"/>
      <c r="F140" s="279" t="s">
        <v>769</v>
      </c>
      <c r="G140" s="41"/>
      <c r="H140" s="41"/>
      <c r="I140" s="244"/>
      <c r="J140" s="41"/>
      <c r="K140" s="41"/>
      <c r="L140" s="45"/>
      <c r="M140" s="245"/>
      <c r="N140" s="24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197</v>
      </c>
      <c r="AU140" s="18" t="s">
        <v>85</v>
      </c>
    </row>
    <row r="141" s="13" customFormat="1">
      <c r="A141" s="13"/>
      <c r="B141" s="247"/>
      <c r="C141" s="248"/>
      <c r="D141" s="242" t="s">
        <v>184</v>
      </c>
      <c r="E141" s="249" t="s">
        <v>1</v>
      </c>
      <c r="F141" s="250" t="s">
        <v>1829</v>
      </c>
      <c r="G141" s="248"/>
      <c r="H141" s="249" t="s">
        <v>1</v>
      </c>
      <c r="I141" s="251"/>
      <c r="J141" s="248"/>
      <c r="K141" s="248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184</v>
      </c>
      <c r="AU141" s="256" t="s">
        <v>85</v>
      </c>
      <c r="AV141" s="13" t="s">
        <v>21</v>
      </c>
      <c r="AW141" s="13" t="s">
        <v>34</v>
      </c>
      <c r="AX141" s="13" t="s">
        <v>77</v>
      </c>
      <c r="AY141" s="256" t="s">
        <v>173</v>
      </c>
    </row>
    <row r="142" s="14" customFormat="1">
      <c r="A142" s="14"/>
      <c r="B142" s="257"/>
      <c r="C142" s="258"/>
      <c r="D142" s="242" t="s">
        <v>184</v>
      </c>
      <c r="E142" s="259" t="s">
        <v>1</v>
      </c>
      <c r="F142" s="260" t="s">
        <v>21</v>
      </c>
      <c r="G142" s="258"/>
      <c r="H142" s="261">
        <v>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7" t="s">
        <v>184</v>
      </c>
      <c r="AU142" s="267" t="s">
        <v>85</v>
      </c>
      <c r="AV142" s="14" t="s">
        <v>85</v>
      </c>
      <c r="AW142" s="14" t="s">
        <v>34</v>
      </c>
      <c r="AX142" s="14" t="s">
        <v>77</v>
      </c>
      <c r="AY142" s="267" t="s">
        <v>173</v>
      </c>
    </row>
    <row r="143" s="13" customFormat="1">
      <c r="A143" s="13"/>
      <c r="B143" s="247"/>
      <c r="C143" s="248"/>
      <c r="D143" s="242" t="s">
        <v>184</v>
      </c>
      <c r="E143" s="249" t="s">
        <v>1</v>
      </c>
      <c r="F143" s="250" t="s">
        <v>696</v>
      </c>
      <c r="G143" s="248"/>
      <c r="H143" s="249" t="s">
        <v>1</v>
      </c>
      <c r="I143" s="251"/>
      <c r="J143" s="248"/>
      <c r="K143" s="248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184</v>
      </c>
      <c r="AU143" s="256" t="s">
        <v>85</v>
      </c>
      <c r="AV143" s="13" t="s">
        <v>21</v>
      </c>
      <c r="AW143" s="13" t="s">
        <v>34</v>
      </c>
      <c r="AX143" s="13" t="s">
        <v>77</v>
      </c>
      <c r="AY143" s="256" t="s">
        <v>173</v>
      </c>
    </row>
    <row r="144" s="14" customFormat="1">
      <c r="A144" s="14"/>
      <c r="B144" s="257"/>
      <c r="C144" s="258"/>
      <c r="D144" s="242" t="s">
        <v>184</v>
      </c>
      <c r="E144" s="259" t="s">
        <v>1</v>
      </c>
      <c r="F144" s="260" t="s">
        <v>21</v>
      </c>
      <c r="G144" s="258"/>
      <c r="H144" s="261">
        <v>1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184</v>
      </c>
      <c r="AU144" s="267" t="s">
        <v>85</v>
      </c>
      <c r="AV144" s="14" t="s">
        <v>85</v>
      </c>
      <c r="AW144" s="14" t="s">
        <v>34</v>
      </c>
      <c r="AX144" s="14" t="s">
        <v>77</v>
      </c>
      <c r="AY144" s="267" t="s">
        <v>173</v>
      </c>
    </row>
    <row r="145" s="15" customFormat="1">
      <c r="A145" s="15"/>
      <c r="B145" s="268"/>
      <c r="C145" s="269"/>
      <c r="D145" s="242" t="s">
        <v>184</v>
      </c>
      <c r="E145" s="270" t="s">
        <v>1</v>
      </c>
      <c r="F145" s="271" t="s">
        <v>187</v>
      </c>
      <c r="G145" s="269"/>
      <c r="H145" s="272">
        <v>2</v>
      </c>
      <c r="I145" s="273"/>
      <c r="J145" s="269"/>
      <c r="K145" s="269"/>
      <c r="L145" s="274"/>
      <c r="M145" s="309"/>
      <c r="N145" s="310"/>
      <c r="O145" s="310"/>
      <c r="P145" s="310"/>
      <c r="Q145" s="310"/>
      <c r="R145" s="310"/>
      <c r="S145" s="310"/>
      <c r="T145" s="31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8" t="s">
        <v>184</v>
      </c>
      <c r="AU145" s="278" t="s">
        <v>85</v>
      </c>
      <c r="AV145" s="15" t="s">
        <v>180</v>
      </c>
      <c r="AW145" s="15" t="s">
        <v>34</v>
      </c>
      <c r="AX145" s="15" t="s">
        <v>21</v>
      </c>
      <c r="AY145" s="278" t="s">
        <v>173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68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AzYMWXUCPYNfqn8V3PebQORVeB9ndxQf8VB5qR5CbsL91urtOlt5gypfD57t1CvccZYVRfnumqG4GgNoxQffLg==" hashValue="T8mmMetsFrhZixF3UGvhaPlqJfi5879xX5YKlSOKosarDN4fgzNPuZn3KoOIFtmdjYk2P7cSGMJIg3GAeJsIyA==" algorithmName="SHA-512" password="CC35"/>
  <autoFilter ref="C123:K1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134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zakázky'!K6</f>
        <v>Oprava mostních objektů v úseku Ohníč - Bílina</v>
      </c>
      <c r="F7" s="152"/>
      <c r="G7" s="152"/>
      <c r="H7" s="152"/>
      <c r="L7" s="21"/>
    </row>
    <row r="8">
      <c r="B8" s="21"/>
      <c r="D8" s="152" t="s">
        <v>135</v>
      </c>
      <c r="L8" s="21"/>
    </row>
    <row r="9" s="1" customFormat="1" ht="16.5" customHeight="1">
      <c r="B9" s="21"/>
      <c r="E9" s="153" t="s">
        <v>1830</v>
      </c>
      <c r="F9" s="1"/>
      <c r="G9" s="1"/>
      <c r="H9" s="1"/>
      <c r="L9" s="21"/>
    </row>
    <row r="10" s="1" customFormat="1" ht="12" customHeight="1">
      <c r="B10" s="21"/>
      <c r="D10" s="152" t="s">
        <v>137</v>
      </c>
      <c r="L10" s="21"/>
    </row>
    <row r="11" s="2" customFormat="1" ht="16.5" customHeight="1">
      <c r="A11" s="39"/>
      <c r="B11" s="45"/>
      <c r="C11" s="39"/>
      <c r="D11" s="39"/>
      <c r="E11" s="154" t="s">
        <v>1831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139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1832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19</v>
      </c>
      <c r="E15" s="39"/>
      <c r="F15" s="142" t="s">
        <v>1</v>
      </c>
      <c r="G15" s="39"/>
      <c r="H15" s="39"/>
      <c r="I15" s="152" t="s">
        <v>20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22</v>
      </c>
      <c r="E16" s="39"/>
      <c r="F16" s="142" t="s">
        <v>23</v>
      </c>
      <c r="G16" s="39"/>
      <c r="H16" s="39"/>
      <c r="I16" s="152" t="s">
        <v>24</v>
      </c>
      <c r="J16" s="156" t="str">
        <f>'Rekapitulace zakázky'!AN8</f>
        <v>13. 5. 2021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28</v>
      </c>
      <c r="E18" s="39"/>
      <c r="F18" s="39"/>
      <c r="G18" s="39"/>
      <c r="H18" s="39"/>
      <c r="I18" s="152" t="s">
        <v>29</v>
      </c>
      <c r="J18" s="142" t="str">
        <f>IF('Rekapitulace zakázky'!AN10="","",'Rekapitulace zakázky'!AN10)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zakázky'!E11="","",'Rekapitulace zakázky'!E11)</f>
        <v xml:space="preserve"> </v>
      </c>
      <c r="F19" s="39"/>
      <c r="G19" s="39"/>
      <c r="H19" s="39"/>
      <c r="I19" s="152" t="s">
        <v>30</v>
      </c>
      <c r="J19" s="142" t="str">
        <f>IF('Rekapitulace zakázky'!AN11="","",'Rekapitulace zakázky'!AN11)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31</v>
      </c>
      <c r="E21" s="39"/>
      <c r="F21" s="39"/>
      <c r="G21" s="39"/>
      <c r="H21" s="39"/>
      <c r="I21" s="152" t="s">
        <v>29</v>
      </c>
      <c r="J21" s="34" t="str">
        <f>'Rekapitulace zakázky'!AN13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zakázky'!E14</f>
        <v>Vyplň údaj</v>
      </c>
      <c r="F22" s="142"/>
      <c r="G22" s="142"/>
      <c r="H22" s="142"/>
      <c r="I22" s="152" t="s">
        <v>30</v>
      </c>
      <c r="J22" s="34" t="str">
        <f>'Rekapitulace zakázky'!AN14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33</v>
      </c>
      <c r="E24" s="39"/>
      <c r="F24" s="39"/>
      <c r="G24" s="39"/>
      <c r="H24" s="39"/>
      <c r="I24" s="152" t="s">
        <v>29</v>
      </c>
      <c r="J24" s="142" t="str">
        <f>IF('Rekapitulace zakázky'!AN16="","",'Rekapitulace zakázky'!AN16)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zakázky'!E17="","",'Rekapitulace zakázky'!E17)</f>
        <v xml:space="preserve"> </v>
      </c>
      <c r="F25" s="39"/>
      <c r="G25" s="39"/>
      <c r="H25" s="39"/>
      <c r="I25" s="152" t="s">
        <v>30</v>
      </c>
      <c r="J25" s="142" t="str">
        <f>IF('Rekapitulace zakázky'!AN17="","",'Rekapitulace zakázky'!AN17)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35</v>
      </c>
      <c r="E27" s="39"/>
      <c r="F27" s="39"/>
      <c r="G27" s="39"/>
      <c r="H27" s="39"/>
      <c r="I27" s="152" t="s">
        <v>29</v>
      </c>
      <c r="J27" s="142" t="str">
        <f>IF('Rekapitulace zakázky'!AN19="","",'Rekapitulace zakázky'!AN19)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zakázky'!E20="","",'Rekapitulace zakázky'!E20)</f>
        <v xml:space="preserve"> </v>
      </c>
      <c r="F28" s="39"/>
      <c r="G28" s="39"/>
      <c r="H28" s="39"/>
      <c r="I28" s="152" t="s">
        <v>30</v>
      </c>
      <c r="J28" s="142" t="str">
        <f>IF('Rekapitulace zakázky'!AN20="","",'Rekapitulace zakázky'!AN20)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37</v>
      </c>
      <c r="E34" s="39"/>
      <c r="F34" s="39"/>
      <c r="G34" s="39"/>
      <c r="H34" s="39"/>
      <c r="I34" s="39"/>
      <c r="J34" s="163">
        <f>ROUND(J135,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39</v>
      </c>
      <c r="G36" s="39"/>
      <c r="H36" s="39"/>
      <c r="I36" s="164" t="s">
        <v>38</v>
      </c>
      <c r="J36" s="164" t="s">
        <v>40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4" t="s">
        <v>41</v>
      </c>
      <c r="E37" s="152" t="s">
        <v>42</v>
      </c>
      <c r="F37" s="165">
        <f>ROUND((SUM(BE135:BE455)),  2)</f>
        <v>0</v>
      </c>
      <c r="G37" s="39"/>
      <c r="H37" s="39"/>
      <c r="I37" s="166">
        <v>0.20999999999999999</v>
      </c>
      <c r="J37" s="165">
        <f>ROUND(((SUM(BE135:BE455))*I37),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43</v>
      </c>
      <c r="F38" s="165">
        <f>ROUND((SUM(BF135:BF455)),  2)</f>
        <v>0</v>
      </c>
      <c r="G38" s="39"/>
      <c r="H38" s="39"/>
      <c r="I38" s="166">
        <v>0.14999999999999999</v>
      </c>
      <c r="J38" s="165">
        <f>ROUND(((SUM(BF135:BF455))*I38),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44</v>
      </c>
      <c r="F39" s="165">
        <f>ROUND((SUM(BG135:BG455)),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45</v>
      </c>
      <c r="F40" s="165">
        <f>ROUND((SUM(BH135:BH455)),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46</v>
      </c>
      <c r="F41" s="165">
        <f>ROUND((SUM(BI135:BI455)),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47</v>
      </c>
      <c r="E43" s="169"/>
      <c r="F43" s="169"/>
      <c r="G43" s="170" t="s">
        <v>48</v>
      </c>
      <c r="H43" s="171" t="s">
        <v>49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50</v>
      </c>
      <c r="E50" s="175"/>
      <c r="F50" s="175"/>
      <c r="G50" s="174" t="s">
        <v>51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7"/>
      <c r="J61" s="179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54</v>
      </c>
      <c r="E65" s="180"/>
      <c r="F65" s="180"/>
      <c r="G65" s="174" t="s">
        <v>55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7"/>
      <c r="J76" s="179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Oprava mostních objektů v úseku Ohníč - Bílina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1830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137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86" t="s">
        <v>1831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139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 xml:space="preserve">001 - km 18,696 - propustek 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22</v>
      </c>
      <c r="D93" s="41"/>
      <c r="E93" s="41"/>
      <c r="F93" s="28" t="str">
        <f>F16</f>
        <v xml:space="preserve"> </v>
      </c>
      <c r="G93" s="41"/>
      <c r="H93" s="41"/>
      <c r="I93" s="33" t="s">
        <v>24</v>
      </c>
      <c r="J93" s="80" t="str">
        <f>IF(J16="","",J16)</f>
        <v>13. 5. 2021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28</v>
      </c>
      <c r="D95" s="41"/>
      <c r="E95" s="41"/>
      <c r="F95" s="28" t="str">
        <f>E19</f>
        <v xml:space="preserve"> </v>
      </c>
      <c r="G95" s="41"/>
      <c r="H95" s="41"/>
      <c r="I95" s="33" t="s">
        <v>33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IF(E22="","",E22)</f>
        <v>Vyplň údaj</v>
      </c>
      <c r="G96" s="41"/>
      <c r="H96" s="41"/>
      <c r="I96" s="33" t="s">
        <v>35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7" t="s">
        <v>142</v>
      </c>
      <c r="D98" s="188"/>
      <c r="E98" s="188"/>
      <c r="F98" s="188"/>
      <c r="G98" s="188"/>
      <c r="H98" s="188"/>
      <c r="I98" s="188"/>
      <c r="J98" s="189" t="s">
        <v>143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0" t="s">
        <v>144</v>
      </c>
      <c r="D100" s="41"/>
      <c r="E100" s="41"/>
      <c r="F100" s="41"/>
      <c r="G100" s="41"/>
      <c r="H100" s="41"/>
      <c r="I100" s="41"/>
      <c r="J100" s="111">
        <f>J135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145</v>
      </c>
    </row>
    <row r="101" s="9" customFormat="1" ht="24.96" customHeight="1">
      <c r="A101" s="9"/>
      <c r="B101" s="191"/>
      <c r="C101" s="192"/>
      <c r="D101" s="193" t="s">
        <v>146</v>
      </c>
      <c r="E101" s="194"/>
      <c r="F101" s="194"/>
      <c r="G101" s="194"/>
      <c r="H101" s="194"/>
      <c r="I101" s="194"/>
      <c r="J101" s="195">
        <f>J136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33"/>
      <c r="D102" s="198" t="s">
        <v>147</v>
      </c>
      <c r="E102" s="199"/>
      <c r="F102" s="199"/>
      <c r="G102" s="199"/>
      <c r="H102" s="199"/>
      <c r="I102" s="199"/>
      <c r="J102" s="200">
        <f>J137</f>
        <v>0</v>
      </c>
      <c r="K102" s="133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3"/>
      <c r="D103" s="198" t="s">
        <v>148</v>
      </c>
      <c r="E103" s="199"/>
      <c r="F103" s="199"/>
      <c r="G103" s="199"/>
      <c r="H103" s="199"/>
      <c r="I103" s="199"/>
      <c r="J103" s="200">
        <f>J249</f>
        <v>0</v>
      </c>
      <c r="K103" s="133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33"/>
      <c r="D104" s="198" t="s">
        <v>149</v>
      </c>
      <c r="E104" s="199"/>
      <c r="F104" s="199"/>
      <c r="G104" s="199"/>
      <c r="H104" s="199"/>
      <c r="I104" s="199"/>
      <c r="J104" s="200">
        <f>J302</f>
        <v>0</v>
      </c>
      <c r="K104" s="133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33"/>
      <c r="D105" s="198" t="s">
        <v>150</v>
      </c>
      <c r="E105" s="199"/>
      <c r="F105" s="199"/>
      <c r="G105" s="199"/>
      <c r="H105" s="199"/>
      <c r="I105" s="199"/>
      <c r="J105" s="200">
        <f>J310</f>
        <v>0</v>
      </c>
      <c r="K105" s="133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33"/>
      <c r="D106" s="198" t="s">
        <v>152</v>
      </c>
      <c r="E106" s="199"/>
      <c r="F106" s="199"/>
      <c r="G106" s="199"/>
      <c r="H106" s="199"/>
      <c r="I106" s="199"/>
      <c r="J106" s="200">
        <f>J336</f>
        <v>0</v>
      </c>
      <c r="K106" s="133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33"/>
      <c r="D107" s="198" t="s">
        <v>153</v>
      </c>
      <c r="E107" s="199"/>
      <c r="F107" s="199"/>
      <c r="G107" s="199"/>
      <c r="H107" s="199"/>
      <c r="I107" s="199"/>
      <c r="J107" s="200">
        <f>J357</f>
        <v>0</v>
      </c>
      <c r="K107" s="133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33"/>
      <c r="D108" s="198" t="s">
        <v>154</v>
      </c>
      <c r="E108" s="199"/>
      <c r="F108" s="199"/>
      <c r="G108" s="199"/>
      <c r="H108" s="199"/>
      <c r="I108" s="199"/>
      <c r="J108" s="200">
        <f>J404</f>
        <v>0</v>
      </c>
      <c r="K108" s="133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33"/>
      <c r="D109" s="198" t="s">
        <v>155</v>
      </c>
      <c r="E109" s="199"/>
      <c r="F109" s="199"/>
      <c r="G109" s="199"/>
      <c r="H109" s="199"/>
      <c r="I109" s="199"/>
      <c r="J109" s="200">
        <f>J426</f>
        <v>0</v>
      </c>
      <c r="K109" s="133"/>
      <c r="L109" s="20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91"/>
      <c r="C110" s="192"/>
      <c r="D110" s="193" t="s">
        <v>156</v>
      </c>
      <c r="E110" s="194"/>
      <c r="F110" s="194"/>
      <c r="G110" s="194"/>
      <c r="H110" s="194"/>
      <c r="I110" s="194"/>
      <c r="J110" s="195">
        <f>J430</f>
        <v>0</v>
      </c>
      <c r="K110" s="192"/>
      <c r="L110" s="196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97"/>
      <c r="C111" s="133"/>
      <c r="D111" s="198" t="s">
        <v>157</v>
      </c>
      <c r="E111" s="199"/>
      <c r="F111" s="199"/>
      <c r="G111" s="199"/>
      <c r="H111" s="199"/>
      <c r="I111" s="199"/>
      <c r="J111" s="200">
        <f>J431</f>
        <v>0</v>
      </c>
      <c r="K111" s="133"/>
      <c r="L111" s="20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158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85" t="str">
        <f>E7</f>
        <v>Oprava mostních objektů v úseku Ohníč - Bílina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" customFormat="1" ht="12" customHeight="1">
      <c r="B122" s="22"/>
      <c r="C122" s="33" t="s">
        <v>135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1" customFormat="1" ht="16.5" customHeight="1">
      <c r="B123" s="22"/>
      <c r="C123" s="23"/>
      <c r="D123" s="23"/>
      <c r="E123" s="185" t="s">
        <v>1830</v>
      </c>
      <c r="F123" s="23"/>
      <c r="G123" s="23"/>
      <c r="H123" s="23"/>
      <c r="I123" s="23"/>
      <c r="J123" s="23"/>
      <c r="K123" s="23"/>
      <c r="L123" s="21"/>
    </row>
    <row r="124" s="1" customFormat="1" ht="12" customHeight="1">
      <c r="B124" s="22"/>
      <c r="C124" s="33" t="s">
        <v>137</v>
      </c>
      <c r="D124" s="23"/>
      <c r="E124" s="23"/>
      <c r="F124" s="23"/>
      <c r="G124" s="23"/>
      <c r="H124" s="23"/>
      <c r="I124" s="23"/>
      <c r="J124" s="23"/>
      <c r="K124" s="23"/>
      <c r="L124" s="21"/>
    </row>
    <row r="125" s="2" customFormat="1" ht="16.5" customHeight="1">
      <c r="A125" s="39"/>
      <c r="B125" s="40"/>
      <c r="C125" s="41"/>
      <c r="D125" s="41"/>
      <c r="E125" s="186" t="s">
        <v>1831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139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E13</f>
        <v xml:space="preserve">001 - km 18,696 - propustek 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22</v>
      </c>
      <c r="D129" s="41"/>
      <c r="E129" s="41"/>
      <c r="F129" s="28" t="str">
        <f>F16</f>
        <v xml:space="preserve"> </v>
      </c>
      <c r="G129" s="41"/>
      <c r="H129" s="41"/>
      <c r="I129" s="33" t="s">
        <v>24</v>
      </c>
      <c r="J129" s="80" t="str">
        <f>IF(J16="","",J16)</f>
        <v>13. 5. 2021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28</v>
      </c>
      <c r="D131" s="41"/>
      <c r="E131" s="41"/>
      <c r="F131" s="28" t="str">
        <f>E19</f>
        <v xml:space="preserve"> </v>
      </c>
      <c r="G131" s="41"/>
      <c r="H131" s="41"/>
      <c r="I131" s="33" t="s">
        <v>33</v>
      </c>
      <c r="J131" s="37" t="str">
        <f>E25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31</v>
      </c>
      <c r="D132" s="41"/>
      <c r="E132" s="41"/>
      <c r="F132" s="28" t="str">
        <f>IF(E22="","",E22)</f>
        <v>Vyplň údaj</v>
      </c>
      <c r="G132" s="41"/>
      <c r="H132" s="41"/>
      <c r="I132" s="33" t="s">
        <v>35</v>
      </c>
      <c r="J132" s="37" t="str">
        <f>E28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2"/>
      <c r="B134" s="203"/>
      <c r="C134" s="204" t="s">
        <v>159</v>
      </c>
      <c r="D134" s="205" t="s">
        <v>62</v>
      </c>
      <c r="E134" s="205" t="s">
        <v>58</v>
      </c>
      <c r="F134" s="205" t="s">
        <v>59</v>
      </c>
      <c r="G134" s="205" t="s">
        <v>160</v>
      </c>
      <c r="H134" s="205" t="s">
        <v>161</v>
      </c>
      <c r="I134" s="205" t="s">
        <v>162</v>
      </c>
      <c r="J134" s="205" t="s">
        <v>143</v>
      </c>
      <c r="K134" s="206" t="s">
        <v>163</v>
      </c>
      <c r="L134" s="207"/>
      <c r="M134" s="101" t="s">
        <v>1</v>
      </c>
      <c r="N134" s="102" t="s">
        <v>41</v>
      </c>
      <c r="O134" s="102" t="s">
        <v>164</v>
      </c>
      <c r="P134" s="102" t="s">
        <v>165</v>
      </c>
      <c r="Q134" s="102" t="s">
        <v>166</v>
      </c>
      <c r="R134" s="102" t="s">
        <v>167</v>
      </c>
      <c r="S134" s="102" t="s">
        <v>168</v>
      </c>
      <c r="T134" s="103" t="s">
        <v>169</v>
      </c>
      <c r="U134" s="202"/>
      <c r="V134" s="202"/>
      <c r="W134" s="202"/>
      <c r="X134" s="202"/>
      <c r="Y134" s="202"/>
      <c r="Z134" s="202"/>
      <c r="AA134" s="202"/>
      <c r="AB134" s="202"/>
      <c r="AC134" s="202"/>
      <c r="AD134" s="202"/>
      <c r="AE134" s="202"/>
    </row>
    <row r="135" s="2" customFormat="1" ht="22.8" customHeight="1">
      <c r="A135" s="39"/>
      <c r="B135" s="40"/>
      <c r="C135" s="108" t="s">
        <v>170</v>
      </c>
      <c r="D135" s="41"/>
      <c r="E135" s="41"/>
      <c r="F135" s="41"/>
      <c r="G135" s="41"/>
      <c r="H135" s="41"/>
      <c r="I135" s="41"/>
      <c r="J135" s="208">
        <f>BK135</f>
        <v>0</v>
      </c>
      <c r="K135" s="41"/>
      <c r="L135" s="45"/>
      <c r="M135" s="104"/>
      <c r="N135" s="209"/>
      <c r="O135" s="105"/>
      <c r="P135" s="210">
        <f>P136+P430</f>
        <v>0</v>
      </c>
      <c r="Q135" s="105"/>
      <c r="R135" s="210">
        <f>R136+R430</f>
        <v>417.14119825793597</v>
      </c>
      <c r="S135" s="105"/>
      <c r="T135" s="211">
        <f>T136+T430</f>
        <v>65.080079999999995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76</v>
      </c>
      <c r="AU135" s="18" t="s">
        <v>145</v>
      </c>
      <c r="BK135" s="212">
        <f>BK136+BK430</f>
        <v>0</v>
      </c>
    </row>
    <row r="136" s="12" customFormat="1" ht="25.92" customHeight="1">
      <c r="A136" s="12"/>
      <c r="B136" s="213"/>
      <c r="C136" s="214"/>
      <c r="D136" s="215" t="s">
        <v>76</v>
      </c>
      <c r="E136" s="216" t="s">
        <v>171</v>
      </c>
      <c r="F136" s="216" t="s">
        <v>172</v>
      </c>
      <c r="G136" s="214"/>
      <c r="H136" s="214"/>
      <c r="I136" s="217"/>
      <c r="J136" s="218">
        <f>BK136</f>
        <v>0</v>
      </c>
      <c r="K136" s="214"/>
      <c r="L136" s="219"/>
      <c r="M136" s="220"/>
      <c r="N136" s="221"/>
      <c r="O136" s="221"/>
      <c r="P136" s="222">
        <f>P137+P249+P302+P310+P336+P357+P404+P426</f>
        <v>0</v>
      </c>
      <c r="Q136" s="221"/>
      <c r="R136" s="222">
        <f>R137+R249+R302+R310+R336+R357+R404+R426</f>
        <v>417.00319825793599</v>
      </c>
      <c r="S136" s="221"/>
      <c r="T136" s="223">
        <f>T137+T249+T302+T310+T336+T357+T404+T426</f>
        <v>65.080079999999995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21</v>
      </c>
      <c r="AT136" s="225" t="s">
        <v>76</v>
      </c>
      <c r="AU136" s="225" t="s">
        <v>77</v>
      </c>
      <c r="AY136" s="224" t="s">
        <v>173</v>
      </c>
      <c r="BK136" s="226">
        <f>BK137+BK249+BK302+BK310+BK336+BK357+BK404+BK426</f>
        <v>0</v>
      </c>
    </row>
    <row r="137" s="12" customFormat="1" ht="22.8" customHeight="1">
      <c r="A137" s="12"/>
      <c r="B137" s="213"/>
      <c r="C137" s="214"/>
      <c r="D137" s="215" t="s">
        <v>76</v>
      </c>
      <c r="E137" s="227" t="s">
        <v>21</v>
      </c>
      <c r="F137" s="227" t="s">
        <v>174</v>
      </c>
      <c r="G137" s="214"/>
      <c r="H137" s="214"/>
      <c r="I137" s="217"/>
      <c r="J137" s="228">
        <f>BK137</f>
        <v>0</v>
      </c>
      <c r="K137" s="214"/>
      <c r="L137" s="219"/>
      <c r="M137" s="220"/>
      <c r="N137" s="221"/>
      <c r="O137" s="221"/>
      <c r="P137" s="222">
        <f>SUM(P138:P248)</f>
        <v>0</v>
      </c>
      <c r="Q137" s="221"/>
      <c r="R137" s="222">
        <f>SUM(R138:R248)</f>
        <v>340.91759585999995</v>
      </c>
      <c r="S137" s="221"/>
      <c r="T137" s="223">
        <f>SUM(T138:T248)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21</v>
      </c>
      <c r="AT137" s="225" t="s">
        <v>76</v>
      </c>
      <c r="AU137" s="225" t="s">
        <v>21</v>
      </c>
      <c r="AY137" s="224" t="s">
        <v>173</v>
      </c>
      <c r="BK137" s="226">
        <f>SUM(BK138:BK248)</f>
        <v>0</v>
      </c>
    </row>
    <row r="138" s="2" customFormat="1">
      <c r="A138" s="39"/>
      <c r="B138" s="40"/>
      <c r="C138" s="229" t="s">
        <v>21</v>
      </c>
      <c r="D138" s="229" t="s">
        <v>175</v>
      </c>
      <c r="E138" s="230" t="s">
        <v>1833</v>
      </c>
      <c r="F138" s="231" t="s">
        <v>1834</v>
      </c>
      <c r="G138" s="232" t="s">
        <v>178</v>
      </c>
      <c r="H138" s="233">
        <v>216</v>
      </c>
      <c r="I138" s="234"/>
      <c r="J138" s="235">
        <f>ROUND(I138*H138,2)</f>
        <v>0</v>
      </c>
      <c r="K138" s="231" t="s">
        <v>179</v>
      </c>
      <c r="L138" s="45"/>
      <c r="M138" s="236" t="s">
        <v>1</v>
      </c>
      <c r="N138" s="237" t="s">
        <v>42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180</v>
      </c>
      <c r="AT138" s="240" t="s">
        <v>175</v>
      </c>
      <c r="AU138" s="240" t="s">
        <v>85</v>
      </c>
      <c r="AY138" s="18" t="s">
        <v>173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21</v>
      </c>
      <c r="BK138" s="241">
        <f>ROUND(I138*H138,2)</f>
        <v>0</v>
      </c>
      <c r="BL138" s="18" t="s">
        <v>180</v>
      </c>
      <c r="BM138" s="240" t="s">
        <v>1835</v>
      </c>
    </row>
    <row r="139" s="2" customFormat="1">
      <c r="A139" s="39"/>
      <c r="B139" s="40"/>
      <c r="C139" s="41"/>
      <c r="D139" s="242" t="s">
        <v>182</v>
      </c>
      <c r="E139" s="41"/>
      <c r="F139" s="243" t="s">
        <v>1836</v>
      </c>
      <c r="G139" s="41"/>
      <c r="H139" s="41"/>
      <c r="I139" s="244"/>
      <c r="J139" s="41"/>
      <c r="K139" s="41"/>
      <c r="L139" s="45"/>
      <c r="M139" s="245"/>
      <c r="N139" s="24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182</v>
      </c>
      <c r="AU139" s="18" t="s">
        <v>85</v>
      </c>
    </row>
    <row r="140" s="13" customFormat="1">
      <c r="A140" s="13"/>
      <c r="B140" s="247"/>
      <c r="C140" s="248"/>
      <c r="D140" s="242" t="s">
        <v>184</v>
      </c>
      <c r="E140" s="249" t="s">
        <v>1</v>
      </c>
      <c r="F140" s="250" t="s">
        <v>1837</v>
      </c>
      <c r="G140" s="248"/>
      <c r="H140" s="249" t="s">
        <v>1</v>
      </c>
      <c r="I140" s="251"/>
      <c r="J140" s="248"/>
      <c r="K140" s="248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184</v>
      </c>
      <c r="AU140" s="256" t="s">
        <v>85</v>
      </c>
      <c r="AV140" s="13" t="s">
        <v>21</v>
      </c>
      <c r="AW140" s="13" t="s">
        <v>34</v>
      </c>
      <c r="AX140" s="13" t="s">
        <v>77</v>
      </c>
      <c r="AY140" s="256" t="s">
        <v>173</v>
      </c>
    </row>
    <row r="141" s="14" customFormat="1">
      <c r="A141" s="14"/>
      <c r="B141" s="257"/>
      <c r="C141" s="258"/>
      <c r="D141" s="242" t="s">
        <v>184</v>
      </c>
      <c r="E141" s="259" t="s">
        <v>1</v>
      </c>
      <c r="F141" s="260" t="s">
        <v>1838</v>
      </c>
      <c r="G141" s="258"/>
      <c r="H141" s="261">
        <v>120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7" t="s">
        <v>184</v>
      </c>
      <c r="AU141" s="267" t="s">
        <v>85</v>
      </c>
      <c r="AV141" s="14" t="s">
        <v>85</v>
      </c>
      <c r="AW141" s="14" t="s">
        <v>34</v>
      </c>
      <c r="AX141" s="14" t="s">
        <v>77</v>
      </c>
      <c r="AY141" s="267" t="s">
        <v>173</v>
      </c>
    </row>
    <row r="142" s="13" customFormat="1">
      <c r="A142" s="13"/>
      <c r="B142" s="247"/>
      <c r="C142" s="248"/>
      <c r="D142" s="242" t="s">
        <v>184</v>
      </c>
      <c r="E142" s="249" t="s">
        <v>1</v>
      </c>
      <c r="F142" s="250" t="s">
        <v>803</v>
      </c>
      <c r="G142" s="248"/>
      <c r="H142" s="249" t="s">
        <v>1</v>
      </c>
      <c r="I142" s="251"/>
      <c r="J142" s="248"/>
      <c r="K142" s="248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184</v>
      </c>
      <c r="AU142" s="256" t="s">
        <v>85</v>
      </c>
      <c r="AV142" s="13" t="s">
        <v>21</v>
      </c>
      <c r="AW142" s="13" t="s">
        <v>34</v>
      </c>
      <c r="AX142" s="13" t="s">
        <v>77</v>
      </c>
      <c r="AY142" s="256" t="s">
        <v>173</v>
      </c>
    </row>
    <row r="143" s="14" customFormat="1">
      <c r="A143" s="14"/>
      <c r="B143" s="257"/>
      <c r="C143" s="258"/>
      <c r="D143" s="242" t="s">
        <v>184</v>
      </c>
      <c r="E143" s="259" t="s">
        <v>1</v>
      </c>
      <c r="F143" s="260" t="s">
        <v>1839</v>
      </c>
      <c r="G143" s="258"/>
      <c r="H143" s="261">
        <v>96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7" t="s">
        <v>184</v>
      </c>
      <c r="AU143" s="267" t="s">
        <v>85</v>
      </c>
      <c r="AV143" s="14" t="s">
        <v>85</v>
      </c>
      <c r="AW143" s="14" t="s">
        <v>34</v>
      </c>
      <c r="AX143" s="14" t="s">
        <v>77</v>
      </c>
      <c r="AY143" s="267" t="s">
        <v>173</v>
      </c>
    </row>
    <row r="144" s="15" customFormat="1">
      <c r="A144" s="15"/>
      <c r="B144" s="268"/>
      <c r="C144" s="269"/>
      <c r="D144" s="242" t="s">
        <v>184</v>
      </c>
      <c r="E144" s="270" t="s">
        <v>1</v>
      </c>
      <c r="F144" s="271" t="s">
        <v>187</v>
      </c>
      <c r="G144" s="269"/>
      <c r="H144" s="272">
        <v>216</v>
      </c>
      <c r="I144" s="273"/>
      <c r="J144" s="269"/>
      <c r="K144" s="269"/>
      <c r="L144" s="274"/>
      <c r="M144" s="275"/>
      <c r="N144" s="276"/>
      <c r="O144" s="276"/>
      <c r="P144" s="276"/>
      <c r="Q144" s="276"/>
      <c r="R144" s="276"/>
      <c r="S144" s="276"/>
      <c r="T144" s="27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8" t="s">
        <v>184</v>
      </c>
      <c r="AU144" s="278" t="s">
        <v>85</v>
      </c>
      <c r="AV144" s="15" t="s">
        <v>180</v>
      </c>
      <c r="AW144" s="15" t="s">
        <v>34</v>
      </c>
      <c r="AX144" s="15" t="s">
        <v>21</v>
      </c>
      <c r="AY144" s="278" t="s">
        <v>173</v>
      </c>
    </row>
    <row r="145" s="2" customFormat="1" ht="21.75" customHeight="1">
      <c r="A145" s="39"/>
      <c r="B145" s="40"/>
      <c r="C145" s="229" t="s">
        <v>85</v>
      </c>
      <c r="D145" s="229" t="s">
        <v>175</v>
      </c>
      <c r="E145" s="230" t="s">
        <v>188</v>
      </c>
      <c r="F145" s="231" t="s">
        <v>189</v>
      </c>
      <c r="G145" s="232" t="s">
        <v>178</v>
      </c>
      <c r="H145" s="233">
        <v>216</v>
      </c>
      <c r="I145" s="234"/>
      <c r="J145" s="235">
        <f>ROUND(I145*H145,2)</f>
        <v>0</v>
      </c>
      <c r="K145" s="231" t="s">
        <v>179</v>
      </c>
      <c r="L145" s="45"/>
      <c r="M145" s="236" t="s">
        <v>1</v>
      </c>
      <c r="N145" s="237" t="s">
        <v>42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180</v>
      </c>
      <c r="AT145" s="240" t="s">
        <v>175</v>
      </c>
      <c r="AU145" s="240" t="s">
        <v>85</v>
      </c>
      <c r="AY145" s="18" t="s">
        <v>173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21</v>
      </c>
      <c r="BK145" s="241">
        <f>ROUND(I145*H145,2)</f>
        <v>0</v>
      </c>
      <c r="BL145" s="18" t="s">
        <v>180</v>
      </c>
      <c r="BM145" s="240" t="s">
        <v>1840</v>
      </c>
    </row>
    <row r="146" s="2" customFormat="1">
      <c r="A146" s="39"/>
      <c r="B146" s="40"/>
      <c r="C146" s="41"/>
      <c r="D146" s="242" t="s">
        <v>182</v>
      </c>
      <c r="E146" s="41"/>
      <c r="F146" s="243" t="s">
        <v>191</v>
      </c>
      <c r="G146" s="41"/>
      <c r="H146" s="41"/>
      <c r="I146" s="244"/>
      <c r="J146" s="41"/>
      <c r="K146" s="41"/>
      <c r="L146" s="45"/>
      <c r="M146" s="245"/>
      <c r="N146" s="24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182</v>
      </c>
      <c r="AU146" s="18" t="s">
        <v>85</v>
      </c>
    </row>
    <row r="147" s="13" customFormat="1">
      <c r="A147" s="13"/>
      <c r="B147" s="247"/>
      <c r="C147" s="248"/>
      <c r="D147" s="242" t="s">
        <v>184</v>
      </c>
      <c r="E147" s="249" t="s">
        <v>1</v>
      </c>
      <c r="F147" s="250" t="s">
        <v>1837</v>
      </c>
      <c r="G147" s="248"/>
      <c r="H147" s="249" t="s">
        <v>1</v>
      </c>
      <c r="I147" s="251"/>
      <c r="J147" s="248"/>
      <c r="K147" s="248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184</v>
      </c>
      <c r="AU147" s="256" t="s">
        <v>85</v>
      </c>
      <c r="AV147" s="13" t="s">
        <v>21</v>
      </c>
      <c r="AW147" s="13" t="s">
        <v>34</v>
      </c>
      <c r="AX147" s="13" t="s">
        <v>77</v>
      </c>
      <c r="AY147" s="256" t="s">
        <v>173</v>
      </c>
    </row>
    <row r="148" s="14" customFormat="1">
      <c r="A148" s="14"/>
      <c r="B148" s="257"/>
      <c r="C148" s="258"/>
      <c r="D148" s="242" t="s">
        <v>184</v>
      </c>
      <c r="E148" s="259" t="s">
        <v>1</v>
      </c>
      <c r="F148" s="260" t="s">
        <v>1838</v>
      </c>
      <c r="G148" s="258"/>
      <c r="H148" s="261">
        <v>120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7" t="s">
        <v>184</v>
      </c>
      <c r="AU148" s="267" t="s">
        <v>85</v>
      </c>
      <c r="AV148" s="14" t="s">
        <v>85</v>
      </c>
      <c r="AW148" s="14" t="s">
        <v>34</v>
      </c>
      <c r="AX148" s="14" t="s">
        <v>77</v>
      </c>
      <c r="AY148" s="267" t="s">
        <v>173</v>
      </c>
    </row>
    <row r="149" s="13" customFormat="1">
      <c r="A149" s="13"/>
      <c r="B149" s="247"/>
      <c r="C149" s="248"/>
      <c r="D149" s="242" t="s">
        <v>184</v>
      </c>
      <c r="E149" s="249" t="s">
        <v>1</v>
      </c>
      <c r="F149" s="250" t="s">
        <v>803</v>
      </c>
      <c r="G149" s="248"/>
      <c r="H149" s="249" t="s">
        <v>1</v>
      </c>
      <c r="I149" s="251"/>
      <c r="J149" s="248"/>
      <c r="K149" s="248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184</v>
      </c>
      <c r="AU149" s="256" t="s">
        <v>85</v>
      </c>
      <c r="AV149" s="13" t="s">
        <v>21</v>
      </c>
      <c r="AW149" s="13" t="s">
        <v>34</v>
      </c>
      <c r="AX149" s="13" t="s">
        <v>77</v>
      </c>
      <c r="AY149" s="256" t="s">
        <v>173</v>
      </c>
    </row>
    <row r="150" s="14" customFormat="1">
      <c r="A150" s="14"/>
      <c r="B150" s="257"/>
      <c r="C150" s="258"/>
      <c r="D150" s="242" t="s">
        <v>184</v>
      </c>
      <c r="E150" s="259" t="s">
        <v>1</v>
      </c>
      <c r="F150" s="260" t="s">
        <v>1839</v>
      </c>
      <c r="G150" s="258"/>
      <c r="H150" s="261">
        <v>96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184</v>
      </c>
      <c r="AU150" s="267" t="s">
        <v>85</v>
      </c>
      <c r="AV150" s="14" t="s">
        <v>85</v>
      </c>
      <c r="AW150" s="14" t="s">
        <v>34</v>
      </c>
      <c r="AX150" s="14" t="s">
        <v>77</v>
      </c>
      <c r="AY150" s="267" t="s">
        <v>173</v>
      </c>
    </row>
    <row r="151" s="15" customFormat="1">
      <c r="A151" s="15"/>
      <c r="B151" s="268"/>
      <c r="C151" s="269"/>
      <c r="D151" s="242" t="s">
        <v>184</v>
      </c>
      <c r="E151" s="270" t="s">
        <v>1</v>
      </c>
      <c r="F151" s="271" t="s">
        <v>187</v>
      </c>
      <c r="G151" s="269"/>
      <c r="H151" s="272">
        <v>216</v>
      </c>
      <c r="I151" s="273"/>
      <c r="J151" s="269"/>
      <c r="K151" s="269"/>
      <c r="L151" s="274"/>
      <c r="M151" s="275"/>
      <c r="N151" s="276"/>
      <c r="O151" s="276"/>
      <c r="P151" s="276"/>
      <c r="Q151" s="276"/>
      <c r="R151" s="276"/>
      <c r="S151" s="276"/>
      <c r="T151" s="27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8" t="s">
        <v>184</v>
      </c>
      <c r="AU151" s="278" t="s">
        <v>85</v>
      </c>
      <c r="AV151" s="15" t="s">
        <v>180</v>
      </c>
      <c r="AW151" s="15" t="s">
        <v>34</v>
      </c>
      <c r="AX151" s="15" t="s">
        <v>21</v>
      </c>
      <c r="AY151" s="278" t="s">
        <v>173</v>
      </c>
    </row>
    <row r="152" s="2" customFormat="1">
      <c r="A152" s="39"/>
      <c r="B152" s="40"/>
      <c r="C152" s="229" t="s">
        <v>91</v>
      </c>
      <c r="D152" s="229" t="s">
        <v>175</v>
      </c>
      <c r="E152" s="230" t="s">
        <v>192</v>
      </c>
      <c r="F152" s="231" t="s">
        <v>193</v>
      </c>
      <c r="G152" s="232" t="s">
        <v>194</v>
      </c>
      <c r="H152" s="233">
        <v>40</v>
      </c>
      <c r="I152" s="234"/>
      <c r="J152" s="235">
        <f>ROUND(I152*H152,2)</f>
        <v>0</v>
      </c>
      <c r="K152" s="231" t="s">
        <v>179</v>
      </c>
      <c r="L152" s="45"/>
      <c r="M152" s="236" t="s">
        <v>1</v>
      </c>
      <c r="N152" s="237" t="s">
        <v>42</v>
      </c>
      <c r="O152" s="92"/>
      <c r="P152" s="238">
        <f>O152*H152</f>
        <v>0</v>
      </c>
      <c r="Q152" s="238">
        <v>0.036904300000000001</v>
      </c>
      <c r="R152" s="238">
        <f>Q152*H152</f>
        <v>1.476172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180</v>
      </c>
      <c r="AT152" s="240" t="s">
        <v>175</v>
      </c>
      <c r="AU152" s="240" t="s">
        <v>85</v>
      </c>
      <c r="AY152" s="18" t="s">
        <v>173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21</v>
      </c>
      <c r="BK152" s="241">
        <f>ROUND(I152*H152,2)</f>
        <v>0</v>
      </c>
      <c r="BL152" s="18" t="s">
        <v>180</v>
      </c>
      <c r="BM152" s="240" t="s">
        <v>1841</v>
      </c>
    </row>
    <row r="153" s="2" customFormat="1">
      <c r="A153" s="39"/>
      <c r="B153" s="40"/>
      <c r="C153" s="41"/>
      <c r="D153" s="242" t="s">
        <v>182</v>
      </c>
      <c r="E153" s="41"/>
      <c r="F153" s="243" t="s">
        <v>196</v>
      </c>
      <c r="G153" s="41"/>
      <c r="H153" s="41"/>
      <c r="I153" s="244"/>
      <c r="J153" s="41"/>
      <c r="K153" s="41"/>
      <c r="L153" s="45"/>
      <c r="M153" s="245"/>
      <c r="N153" s="24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182</v>
      </c>
      <c r="AU153" s="18" t="s">
        <v>85</v>
      </c>
    </row>
    <row r="154" s="2" customFormat="1">
      <c r="A154" s="39"/>
      <c r="B154" s="40"/>
      <c r="C154" s="41"/>
      <c r="D154" s="242" t="s">
        <v>197</v>
      </c>
      <c r="E154" s="41"/>
      <c r="F154" s="279" t="s">
        <v>198</v>
      </c>
      <c r="G154" s="41"/>
      <c r="H154" s="41"/>
      <c r="I154" s="244"/>
      <c r="J154" s="41"/>
      <c r="K154" s="41"/>
      <c r="L154" s="45"/>
      <c r="M154" s="245"/>
      <c r="N154" s="24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197</v>
      </c>
      <c r="AU154" s="18" t="s">
        <v>85</v>
      </c>
    </row>
    <row r="155" s="13" customFormat="1">
      <c r="A155" s="13"/>
      <c r="B155" s="247"/>
      <c r="C155" s="248"/>
      <c r="D155" s="242" t="s">
        <v>184</v>
      </c>
      <c r="E155" s="249" t="s">
        <v>1</v>
      </c>
      <c r="F155" s="250" t="s">
        <v>1335</v>
      </c>
      <c r="G155" s="248"/>
      <c r="H155" s="249" t="s">
        <v>1</v>
      </c>
      <c r="I155" s="251"/>
      <c r="J155" s="248"/>
      <c r="K155" s="248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184</v>
      </c>
      <c r="AU155" s="256" t="s">
        <v>85</v>
      </c>
      <c r="AV155" s="13" t="s">
        <v>21</v>
      </c>
      <c r="AW155" s="13" t="s">
        <v>34</v>
      </c>
      <c r="AX155" s="13" t="s">
        <v>77</v>
      </c>
      <c r="AY155" s="256" t="s">
        <v>173</v>
      </c>
    </row>
    <row r="156" s="14" customFormat="1">
      <c r="A156" s="14"/>
      <c r="B156" s="257"/>
      <c r="C156" s="258"/>
      <c r="D156" s="242" t="s">
        <v>184</v>
      </c>
      <c r="E156" s="259" t="s">
        <v>1</v>
      </c>
      <c r="F156" s="260" t="s">
        <v>1336</v>
      </c>
      <c r="G156" s="258"/>
      <c r="H156" s="261">
        <v>16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184</v>
      </c>
      <c r="AU156" s="267" t="s">
        <v>85</v>
      </c>
      <c r="AV156" s="14" t="s">
        <v>85</v>
      </c>
      <c r="AW156" s="14" t="s">
        <v>34</v>
      </c>
      <c r="AX156" s="14" t="s">
        <v>77</v>
      </c>
      <c r="AY156" s="267" t="s">
        <v>173</v>
      </c>
    </row>
    <row r="157" s="13" customFormat="1">
      <c r="A157" s="13"/>
      <c r="B157" s="247"/>
      <c r="C157" s="248"/>
      <c r="D157" s="242" t="s">
        <v>184</v>
      </c>
      <c r="E157" s="249" t="s">
        <v>1</v>
      </c>
      <c r="F157" s="250" t="s">
        <v>1337</v>
      </c>
      <c r="G157" s="248"/>
      <c r="H157" s="249" t="s">
        <v>1</v>
      </c>
      <c r="I157" s="251"/>
      <c r="J157" s="248"/>
      <c r="K157" s="248"/>
      <c r="L157" s="252"/>
      <c r="M157" s="253"/>
      <c r="N157" s="254"/>
      <c r="O157" s="254"/>
      <c r="P157" s="254"/>
      <c r="Q157" s="254"/>
      <c r="R157" s="254"/>
      <c r="S157" s="254"/>
      <c r="T157" s="25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6" t="s">
        <v>184</v>
      </c>
      <c r="AU157" s="256" t="s">
        <v>85</v>
      </c>
      <c r="AV157" s="13" t="s">
        <v>21</v>
      </c>
      <c r="AW157" s="13" t="s">
        <v>34</v>
      </c>
      <c r="AX157" s="13" t="s">
        <v>77</v>
      </c>
      <c r="AY157" s="256" t="s">
        <v>173</v>
      </c>
    </row>
    <row r="158" s="14" customFormat="1">
      <c r="A158" s="14"/>
      <c r="B158" s="257"/>
      <c r="C158" s="258"/>
      <c r="D158" s="242" t="s">
        <v>184</v>
      </c>
      <c r="E158" s="259" t="s">
        <v>1</v>
      </c>
      <c r="F158" s="260" t="s">
        <v>1842</v>
      </c>
      <c r="G158" s="258"/>
      <c r="H158" s="261">
        <v>24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7" t="s">
        <v>184</v>
      </c>
      <c r="AU158" s="267" t="s">
        <v>85</v>
      </c>
      <c r="AV158" s="14" t="s">
        <v>85</v>
      </c>
      <c r="AW158" s="14" t="s">
        <v>34</v>
      </c>
      <c r="AX158" s="14" t="s">
        <v>77</v>
      </c>
      <c r="AY158" s="267" t="s">
        <v>173</v>
      </c>
    </row>
    <row r="159" s="15" customFormat="1">
      <c r="A159" s="15"/>
      <c r="B159" s="268"/>
      <c r="C159" s="269"/>
      <c r="D159" s="242" t="s">
        <v>184</v>
      </c>
      <c r="E159" s="270" t="s">
        <v>1</v>
      </c>
      <c r="F159" s="271" t="s">
        <v>187</v>
      </c>
      <c r="G159" s="269"/>
      <c r="H159" s="272">
        <v>40</v>
      </c>
      <c r="I159" s="273"/>
      <c r="J159" s="269"/>
      <c r="K159" s="269"/>
      <c r="L159" s="274"/>
      <c r="M159" s="275"/>
      <c r="N159" s="276"/>
      <c r="O159" s="276"/>
      <c r="P159" s="276"/>
      <c r="Q159" s="276"/>
      <c r="R159" s="276"/>
      <c r="S159" s="276"/>
      <c r="T159" s="27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8" t="s">
        <v>184</v>
      </c>
      <c r="AU159" s="278" t="s">
        <v>85</v>
      </c>
      <c r="AV159" s="15" t="s">
        <v>180</v>
      </c>
      <c r="AW159" s="15" t="s">
        <v>34</v>
      </c>
      <c r="AX159" s="15" t="s">
        <v>21</v>
      </c>
      <c r="AY159" s="278" t="s">
        <v>173</v>
      </c>
    </row>
    <row r="160" s="2" customFormat="1">
      <c r="A160" s="39"/>
      <c r="B160" s="40"/>
      <c r="C160" s="229" t="s">
        <v>180</v>
      </c>
      <c r="D160" s="229" t="s">
        <v>175</v>
      </c>
      <c r="E160" s="230" t="s">
        <v>203</v>
      </c>
      <c r="F160" s="231" t="s">
        <v>204</v>
      </c>
      <c r="G160" s="232" t="s">
        <v>178</v>
      </c>
      <c r="H160" s="233">
        <v>28.800000000000001</v>
      </c>
      <c r="I160" s="234"/>
      <c r="J160" s="235">
        <f>ROUND(I160*H160,2)</f>
        <v>0</v>
      </c>
      <c r="K160" s="231" t="s">
        <v>179</v>
      </c>
      <c r="L160" s="45"/>
      <c r="M160" s="236" t="s">
        <v>1</v>
      </c>
      <c r="N160" s="237" t="s">
        <v>42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180</v>
      </c>
      <c r="AT160" s="240" t="s">
        <v>175</v>
      </c>
      <c r="AU160" s="240" t="s">
        <v>85</v>
      </c>
      <c r="AY160" s="18" t="s">
        <v>173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21</v>
      </c>
      <c r="BK160" s="241">
        <f>ROUND(I160*H160,2)</f>
        <v>0</v>
      </c>
      <c r="BL160" s="18" t="s">
        <v>180</v>
      </c>
      <c r="BM160" s="240" t="s">
        <v>1843</v>
      </c>
    </row>
    <row r="161" s="2" customFormat="1">
      <c r="A161" s="39"/>
      <c r="B161" s="40"/>
      <c r="C161" s="41"/>
      <c r="D161" s="242" t="s">
        <v>182</v>
      </c>
      <c r="E161" s="41"/>
      <c r="F161" s="243" t="s">
        <v>206</v>
      </c>
      <c r="G161" s="41"/>
      <c r="H161" s="41"/>
      <c r="I161" s="244"/>
      <c r="J161" s="41"/>
      <c r="K161" s="41"/>
      <c r="L161" s="45"/>
      <c r="M161" s="245"/>
      <c r="N161" s="24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182</v>
      </c>
      <c r="AU161" s="18" t="s">
        <v>85</v>
      </c>
    </row>
    <row r="162" s="13" customFormat="1">
      <c r="A162" s="13"/>
      <c r="B162" s="247"/>
      <c r="C162" s="248"/>
      <c r="D162" s="242" t="s">
        <v>184</v>
      </c>
      <c r="E162" s="249" t="s">
        <v>1</v>
      </c>
      <c r="F162" s="250" t="s">
        <v>1844</v>
      </c>
      <c r="G162" s="248"/>
      <c r="H162" s="249" t="s">
        <v>1</v>
      </c>
      <c r="I162" s="251"/>
      <c r="J162" s="248"/>
      <c r="K162" s="248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184</v>
      </c>
      <c r="AU162" s="256" t="s">
        <v>85</v>
      </c>
      <c r="AV162" s="13" t="s">
        <v>21</v>
      </c>
      <c r="AW162" s="13" t="s">
        <v>34</v>
      </c>
      <c r="AX162" s="13" t="s">
        <v>77</v>
      </c>
      <c r="AY162" s="256" t="s">
        <v>173</v>
      </c>
    </row>
    <row r="163" s="14" customFormat="1">
      <c r="A163" s="14"/>
      <c r="B163" s="257"/>
      <c r="C163" s="258"/>
      <c r="D163" s="242" t="s">
        <v>184</v>
      </c>
      <c r="E163" s="259" t="s">
        <v>1</v>
      </c>
      <c r="F163" s="260" t="s">
        <v>1845</v>
      </c>
      <c r="G163" s="258"/>
      <c r="H163" s="261">
        <v>14.4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7" t="s">
        <v>184</v>
      </c>
      <c r="AU163" s="267" t="s">
        <v>85</v>
      </c>
      <c r="AV163" s="14" t="s">
        <v>85</v>
      </c>
      <c r="AW163" s="14" t="s">
        <v>34</v>
      </c>
      <c r="AX163" s="14" t="s">
        <v>77</v>
      </c>
      <c r="AY163" s="267" t="s">
        <v>173</v>
      </c>
    </row>
    <row r="164" s="13" customFormat="1">
      <c r="A164" s="13"/>
      <c r="B164" s="247"/>
      <c r="C164" s="248"/>
      <c r="D164" s="242" t="s">
        <v>184</v>
      </c>
      <c r="E164" s="249" t="s">
        <v>1</v>
      </c>
      <c r="F164" s="250" t="s">
        <v>215</v>
      </c>
      <c r="G164" s="248"/>
      <c r="H164" s="249" t="s">
        <v>1</v>
      </c>
      <c r="I164" s="251"/>
      <c r="J164" s="248"/>
      <c r="K164" s="248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184</v>
      </c>
      <c r="AU164" s="256" t="s">
        <v>85</v>
      </c>
      <c r="AV164" s="13" t="s">
        <v>21</v>
      </c>
      <c r="AW164" s="13" t="s">
        <v>34</v>
      </c>
      <c r="AX164" s="13" t="s">
        <v>77</v>
      </c>
      <c r="AY164" s="256" t="s">
        <v>173</v>
      </c>
    </row>
    <row r="165" s="14" customFormat="1">
      <c r="A165" s="14"/>
      <c r="B165" s="257"/>
      <c r="C165" s="258"/>
      <c r="D165" s="242" t="s">
        <v>184</v>
      </c>
      <c r="E165" s="259" t="s">
        <v>1</v>
      </c>
      <c r="F165" s="260" t="s">
        <v>1845</v>
      </c>
      <c r="G165" s="258"/>
      <c r="H165" s="261">
        <v>14.4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7" t="s">
        <v>184</v>
      </c>
      <c r="AU165" s="267" t="s">
        <v>85</v>
      </c>
      <c r="AV165" s="14" t="s">
        <v>85</v>
      </c>
      <c r="AW165" s="14" t="s">
        <v>34</v>
      </c>
      <c r="AX165" s="14" t="s">
        <v>77</v>
      </c>
      <c r="AY165" s="267" t="s">
        <v>173</v>
      </c>
    </row>
    <row r="166" s="15" customFormat="1">
      <c r="A166" s="15"/>
      <c r="B166" s="268"/>
      <c r="C166" s="269"/>
      <c r="D166" s="242" t="s">
        <v>184</v>
      </c>
      <c r="E166" s="270" t="s">
        <v>1</v>
      </c>
      <c r="F166" s="271" t="s">
        <v>187</v>
      </c>
      <c r="G166" s="269"/>
      <c r="H166" s="272">
        <v>28.800000000000001</v>
      </c>
      <c r="I166" s="273"/>
      <c r="J166" s="269"/>
      <c r="K166" s="269"/>
      <c r="L166" s="274"/>
      <c r="M166" s="275"/>
      <c r="N166" s="276"/>
      <c r="O166" s="276"/>
      <c r="P166" s="276"/>
      <c r="Q166" s="276"/>
      <c r="R166" s="276"/>
      <c r="S166" s="276"/>
      <c r="T166" s="27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8" t="s">
        <v>184</v>
      </c>
      <c r="AU166" s="278" t="s">
        <v>85</v>
      </c>
      <c r="AV166" s="15" t="s">
        <v>180</v>
      </c>
      <c r="AW166" s="15" t="s">
        <v>34</v>
      </c>
      <c r="AX166" s="15" t="s">
        <v>21</v>
      </c>
      <c r="AY166" s="278" t="s">
        <v>173</v>
      </c>
    </row>
    <row r="167" s="2" customFormat="1">
      <c r="A167" s="39"/>
      <c r="B167" s="40"/>
      <c r="C167" s="229" t="s">
        <v>207</v>
      </c>
      <c r="D167" s="229" t="s">
        <v>175</v>
      </c>
      <c r="E167" s="230" t="s">
        <v>208</v>
      </c>
      <c r="F167" s="231" t="s">
        <v>209</v>
      </c>
      <c r="G167" s="232" t="s">
        <v>210</v>
      </c>
      <c r="H167" s="233">
        <v>345.995</v>
      </c>
      <c r="I167" s="234"/>
      <c r="J167" s="235">
        <f>ROUND(I167*H167,2)</f>
        <v>0</v>
      </c>
      <c r="K167" s="231" t="s">
        <v>179</v>
      </c>
      <c r="L167" s="45"/>
      <c r="M167" s="236" t="s">
        <v>1</v>
      </c>
      <c r="N167" s="237" t="s">
        <v>42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180</v>
      </c>
      <c r="AT167" s="240" t="s">
        <v>175</v>
      </c>
      <c r="AU167" s="240" t="s">
        <v>85</v>
      </c>
      <c r="AY167" s="18" t="s">
        <v>173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21</v>
      </c>
      <c r="BK167" s="241">
        <f>ROUND(I167*H167,2)</f>
        <v>0</v>
      </c>
      <c r="BL167" s="18" t="s">
        <v>180</v>
      </c>
      <c r="BM167" s="240" t="s">
        <v>1846</v>
      </c>
    </row>
    <row r="168" s="2" customFormat="1">
      <c r="A168" s="39"/>
      <c r="B168" s="40"/>
      <c r="C168" s="41"/>
      <c r="D168" s="242" t="s">
        <v>182</v>
      </c>
      <c r="E168" s="41"/>
      <c r="F168" s="243" t="s">
        <v>212</v>
      </c>
      <c r="G168" s="41"/>
      <c r="H168" s="41"/>
      <c r="I168" s="244"/>
      <c r="J168" s="41"/>
      <c r="K168" s="41"/>
      <c r="L168" s="45"/>
      <c r="M168" s="245"/>
      <c r="N168" s="24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182</v>
      </c>
      <c r="AU168" s="18" t="s">
        <v>85</v>
      </c>
    </row>
    <row r="169" s="13" customFormat="1">
      <c r="A169" s="13"/>
      <c r="B169" s="247"/>
      <c r="C169" s="248"/>
      <c r="D169" s="242" t="s">
        <v>184</v>
      </c>
      <c r="E169" s="249" t="s">
        <v>1</v>
      </c>
      <c r="F169" s="250" t="s">
        <v>1847</v>
      </c>
      <c r="G169" s="248"/>
      <c r="H169" s="249" t="s">
        <v>1</v>
      </c>
      <c r="I169" s="251"/>
      <c r="J169" s="248"/>
      <c r="K169" s="248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184</v>
      </c>
      <c r="AU169" s="256" t="s">
        <v>85</v>
      </c>
      <c r="AV169" s="13" t="s">
        <v>21</v>
      </c>
      <c r="AW169" s="13" t="s">
        <v>34</v>
      </c>
      <c r="AX169" s="13" t="s">
        <v>77</v>
      </c>
      <c r="AY169" s="256" t="s">
        <v>173</v>
      </c>
    </row>
    <row r="170" s="14" customFormat="1">
      <c r="A170" s="14"/>
      <c r="B170" s="257"/>
      <c r="C170" s="258"/>
      <c r="D170" s="242" t="s">
        <v>184</v>
      </c>
      <c r="E170" s="259" t="s">
        <v>1</v>
      </c>
      <c r="F170" s="260" t="s">
        <v>1848</v>
      </c>
      <c r="G170" s="258"/>
      <c r="H170" s="261">
        <v>97.200000000000003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7" t="s">
        <v>184</v>
      </c>
      <c r="AU170" s="267" t="s">
        <v>85</v>
      </c>
      <c r="AV170" s="14" t="s">
        <v>85</v>
      </c>
      <c r="AW170" s="14" t="s">
        <v>34</v>
      </c>
      <c r="AX170" s="14" t="s">
        <v>77</v>
      </c>
      <c r="AY170" s="267" t="s">
        <v>173</v>
      </c>
    </row>
    <row r="171" s="13" customFormat="1">
      <c r="A171" s="13"/>
      <c r="B171" s="247"/>
      <c r="C171" s="248"/>
      <c r="D171" s="242" t="s">
        <v>184</v>
      </c>
      <c r="E171" s="249" t="s">
        <v>1</v>
      </c>
      <c r="F171" s="250" t="s">
        <v>1849</v>
      </c>
      <c r="G171" s="248"/>
      <c r="H171" s="249" t="s">
        <v>1</v>
      </c>
      <c r="I171" s="251"/>
      <c r="J171" s="248"/>
      <c r="K171" s="248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184</v>
      </c>
      <c r="AU171" s="256" t="s">
        <v>85</v>
      </c>
      <c r="AV171" s="13" t="s">
        <v>21</v>
      </c>
      <c r="AW171" s="13" t="s">
        <v>34</v>
      </c>
      <c r="AX171" s="13" t="s">
        <v>77</v>
      </c>
      <c r="AY171" s="256" t="s">
        <v>173</v>
      </c>
    </row>
    <row r="172" s="14" customFormat="1">
      <c r="A172" s="14"/>
      <c r="B172" s="257"/>
      <c r="C172" s="258"/>
      <c r="D172" s="242" t="s">
        <v>184</v>
      </c>
      <c r="E172" s="259" t="s">
        <v>1</v>
      </c>
      <c r="F172" s="260" t="s">
        <v>1850</v>
      </c>
      <c r="G172" s="258"/>
      <c r="H172" s="261">
        <v>63.335000000000001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7" t="s">
        <v>184</v>
      </c>
      <c r="AU172" s="267" t="s">
        <v>85</v>
      </c>
      <c r="AV172" s="14" t="s">
        <v>85</v>
      </c>
      <c r="AW172" s="14" t="s">
        <v>34</v>
      </c>
      <c r="AX172" s="14" t="s">
        <v>77</v>
      </c>
      <c r="AY172" s="267" t="s">
        <v>173</v>
      </c>
    </row>
    <row r="173" s="13" customFormat="1">
      <c r="A173" s="13"/>
      <c r="B173" s="247"/>
      <c r="C173" s="248"/>
      <c r="D173" s="242" t="s">
        <v>184</v>
      </c>
      <c r="E173" s="249" t="s">
        <v>1</v>
      </c>
      <c r="F173" s="250" t="s">
        <v>1851</v>
      </c>
      <c r="G173" s="248"/>
      <c r="H173" s="249" t="s">
        <v>1</v>
      </c>
      <c r="I173" s="251"/>
      <c r="J173" s="248"/>
      <c r="K173" s="248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184</v>
      </c>
      <c r="AU173" s="256" t="s">
        <v>85</v>
      </c>
      <c r="AV173" s="13" t="s">
        <v>21</v>
      </c>
      <c r="AW173" s="13" t="s">
        <v>34</v>
      </c>
      <c r="AX173" s="13" t="s">
        <v>77</v>
      </c>
      <c r="AY173" s="256" t="s">
        <v>173</v>
      </c>
    </row>
    <row r="174" s="14" customFormat="1">
      <c r="A174" s="14"/>
      <c r="B174" s="257"/>
      <c r="C174" s="258"/>
      <c r="D174" s="242" t="s">
        <v>184</v>
      </c>
      <c r="E174" s="259" t="s">
        <v>1</v>
      </c>
      <c r="F174" s="260" t="s">
        <v>1852</v>
      </c>
      <c r="G174" s="258"/>
      <c r="H174" s="261">
        <v>68.400000000000006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7" t="s">
        <v>184</v>
      </c>
      <c r="AU174" s="267" t="s">
        <v>85</v>
      </c>
      <c r="AV174" s="14" t="s">
        <v>85</v>
      </c>
      <c r="AW174" s="14" t="s">
        <v>34</v>
      </c>
      <c r="AX174" s="14" t="s">
        <v>77</v>
      </c>
      <c r="AY174" s="267" t="s">
        <v>173</v>
      </c>
    </row>
    <row r="175" s="13" customFormat="1">
      <c r="A175" s="13"/>
      <c r="B175" s="247"/>
      <c r="C175" s="248"/>
      <c r="D175" s="242" t="s">
        <v>184</v>
      </c>
      <c r="E175" s="249" t="s">
        <v>1</v>
      </c>
      <c r="F175" s="250" t="s">
        <v>1853</v>
      </c>
      <c r="G175" s="248"/>
      <c r="H175" s="249" t="s">
        <v>1</v>
      </c>
      <c r="I175" s="251"/>
      <c r="J175" s="248"/>
      <c r="K175" s="248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184</v>
      </c>
      <c r="AU175" s="256" t="s">
        <v>85</v>
      </c>
      <c r="AV175" s="13" t="s">
        <v>21</v>
      </c>
      <c r="AW175" s="13" t="s">
        <v>34</v>
      </c>
      <c r="AX175" s="13" t="s">
        <v>77</v>
      </c>
      <c r="AY175" s="256" t="s">
        <v>173</v>
      </c>
    </row>
    <row r="176" s="14" customFormat="1">
      <c r="A176" s="14"/>
      <c r="B176" s="257"/>
      <c r="C176" s="258"/>
      <c r="D176" s="242" t="s">
        <v>184</v>
      </c>
      <c r="E176" s="259" t="s">
        <v>1</v>
      </c>
      <c r="F176" s="260" t="s">
        <v>1854</v>
      </c>
      <c r="G176" s="258"/>
      <c r="H176" s="261">
        <v>120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184</v>
      </c>
      <c r="AU176" s="267" t="s">
        <v>85</v>
      </c>
      <c r="AV176" s="14" t="s">
        <v>85</v>
      </c>
      <c r="AW176" s="14" t="s">
        <v>34</v>
      </c>
      <c r="AX176" s="14" t="s">
        <v>77</v>
      </c>
      <c r="AY176" s="267" t="s">
        <v>173</v>
      </c>
    </row>
    <row r="177" s="13" customFormat="1">
      <c r="A177" s="13"/>
      <c r="B177" s="247"/>
      <c r="C177" s="248"/>
      <c r="D177" s="242" t="s">
        <v>184</v>
      </c>
      <c r="E177" s="249" t="s">
        <v>1</v>
      </c>
      <c r="F177" s="250" t="s">
        <v>1855</v>
      </c>
      <c r="G177" s="248"/>
      <c r="H177" s="249" t="s">
        <v>1</v>
      </c>
      <c r="I177" s="251"/>
      <c r="J177" s="248"/>
      <c r="K177" s="248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184</v>
      </c>
      <c r="AU177" s="256" t="s">
        <v>85</v>
      </c>
      <c r="AV177" s="13" t="s">
        <v>21</v>
      </c>
      <c r="AW177" s="13" t="s">
        <v>34</v>
      </c>
      <c r="AX177" s="13" t="s">
        <v>77</v>
      </c>
      <c r="AY177" s="256" t="s">
        <v>173</v>
      </c>
    </row>
    <row r="178" s="14" customFormat="1">
      <c r="A178" s="14"/>
      <c r="B178" s="257"/>
      <c r="C178" s="258"/>
      <c r="D178" s="242" t="s">
        <v>184</v>
      </c>
      <c r="E178" s="259" t="s">
        <v>1</v>
      </c>
      <c r="F178" s="260" t="s">
        <v>1856</v>
      </c>
      <c r="G178" s="258"/>
      <c r="H178" s="261">
        <v>-2.9399999999999999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7" t="s">
        <v>184</v>
      </c>
      <c r="AU178" s="267" t="s">
        <v>85</v>
      </c>
      <c r="AV178" s="14" t="s">
        <v>85</v>
      </c>
      <c r="AW178" s="14" t="s">
        <v>34</v>
      </c>
      <c r="AX178" s="14" t="s">
        <v>77</v>
      </c>
      <c r="AY178" s="267" t="s">
        <v>173</v>
      </c>
    </row>
    <row r="179" s="15" customFormat="1">
      <c r="A179" s="15"/>
      <c r="B179" s="268"/>
      <c r="C179" s="269"/>
      <c r="D179" s="242" t="s">
        <v>184</v>
      </c>
      <c r="E179" s="270" t="s">
        <v>1</v>
      </c>
      <c r="F179" s="271" t="s">
        <v>187</v>
      </c>
      <c r="G179" s="269"/>
      <c r="H179" s="272">
        <v>345.995</v>
      </c>
      <c r="I179" s="273"/>
      <c r="J179" s="269"/>
      <c r="K179" s="269"/>
      <c r="L179" s="274"/>
      <c r="M179" s="275"/>
      <c r="N179" s="276"/>
      <c r="O179" s="276"/>
      <c r="P179" s="276"/>
      <c r="Q179" s="276"/>
      <c r="R179" s="276"/>
      <c r="S179" s="276"/>
      <c r="T179" s="27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8" t="s">
        <v>184</v>
      </c>
      <c r="AU179" s="278" t="s">
        <v>85</v>
      </c>
      <c r="AV179" s="15" t="s">
        <v>180</v>
      </c>
      <c r="AW179" s="15" t="s">
        <v>34</v>
      </c>
      <c r="AX179" s="15" t="s">
        <v>21</v>
      </c>
      <c r="AY179" s="278" t="s">
        <v>173</v>
      </c>
    </row>
    <row r="180" s="2" customFormat="1">
      <c r="A180" s="39"/>
      <c r="B180" s="40"/>
      <c r="C180" s="229" t="s">
        <v>202</v>
      </c>
      <c r="D180" s="229" t="s">
        <v>175</v>
      </c>
      <c r="E180" s="230" t="s">
        <v>228</v>
      </c>
      <c r="F180" s="231" t="s">
        <v>229</v>
      </c>
      <c r="G180" s="232" t="s">
        <v>210</v>
      </c>
      <c r="H180" s="233">
        <v>345.995</v>
      </c>
      <c r="I180" s="234"/>
      <c r="J180" s="235">
        <f>ROUND(I180*H180,2)</f>
        <v>0</v>
      </c>
      <c r="K180" s="231" t="s">
        <v>179</v>
      </c>
      <c r="L180" s="45"/>
      <c r="M180" s="236" t="s">
        <v>1</v>
      </c>
      <c r="N180" s="237" t="s">
        <v>42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180</v>
      </c>
      <c r="AT180" s="240" t="s">
        <v>175</v>
      </c>
      <c r="AU180" s="240" t="s">
        <v>85</v>
      </c>
      <c r="AY180" s="18" t="s">
        <v>173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21</v>
      </c>
      <c r="BK180" s="241">
        <f>ROUND(I180*H180,2)</f>
        <v>0</v>
      </c>
      <c r="BL180" s="18" t="s">
        <v>180</v>
      </c>
      <c r="BM180" s="240" t="s">
        <v>1857</v>
      </c>
    </row>
    <row r="181" s="2" customFormat="1">
      <c r="A181" s="39"/>
      <c r="B181" s="40"/>
      <c r="C181" s="41"/>
      <c r="D181" s="242" t="s">
        <v>182</v>
      </c>
      <c r="E181" s="41"/>
      <c r="F181" s="243" t="s">
        <v>231</v>
      </c>
      <c r="G181" s="41"/>
      <c r="H181" s="41"/>
      <c r="I181" s="244"/>
      <c r="J181" s="41"/>
      <c r="K181" s="41"/>
      <c r="L181" s="45"/>
      <c r="M181" s="245"/>
      <c r="N181" s="24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182</v>
      </c>
      <c r="AU181" s="18" t="s">
        <v>85</v>
      </c>
    </row>
    <row r="182" s="2" customFormat="1">
      <c r="A182" s="39"/>
      <c r="B182" s="40"/>
      <c r="C182" s="229" t="s">
        <v>232</v>
      </c>
      <c r="D182" s="229" t="s">
        <v>175</v>
      </c>
      <c r="E182" s="230" t="s">
        <v>233</v>
      </c>
      <c r="F182" s="231" t="s">
        <v>234</v>
      </c>
      <c r="G182" s="232" t="s">
        <v>210</v>
      </c>
      <c r="H182" s="233">
        <v>40</v>
      </c>
      <c r="I182" s="234"/>
      <c r="J182" s="235">
        <f>ROUND(I182*H182,2)</f>
        <v>0</v>
      </c>
      <c r="K182" s="231" t="s">
        <v>179</v>
      </c>
      <c r="L182" s="45"/>
      <c r="M182" s="236" t="s">
        <v>1</v>
      </c>
      <c r="N182" s="237" t="s">
        <v>42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180</v>
      </c>
      <c r="AT182" s="240" t="s">
        <v>175</v>
      </c>
      <c r="AU182" s="240" t="s">
        <v>85</v>
      </c>
      <c r="AY182" s="18" t="s">
        <v>173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21</v>
      </c>
      <c r="BK182" s="241">
        <f>ROUND(I182*H182,2)</f>
        <v>0</v>
      </c>
      <c r="BL182" s="18" t="s">
        <v>180</v>
      </c>
      <c r="BM182" s="240" t="s">
        <v>1858</v>
      </c>
    </row>
    <row r="183" s="2" customFormat="1">
      <c r="A183" s="39"/>
      <c r="B183" s="40"/>
      <c r="C183" s="41"/>
      <c r="D183" s="242" t="s">
        <v>182</v>
      </c>
      <c r="E183" s="41"/>
      <c r="F183" s="243" t="s">
        <v>236</v>
      </c>
      <c r="G183" s="41"/>
      <c r="H183" s="41"/>
      <c r="I183" s="244"/>
      <c r="J183" s="41"/>
      <c r="K183" s="41"/>
      <c r="L183" s="45"/>
      <c r="M183" s="245"/>
      <c r="N183" s="24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182</v>
      </c>
      <c r="AU183" s="18" t="s">
        <v>85</v>
      </c>
    </row>
    <row r="184" s="14" customFormat="1">
      <c r="A184" s="14"/>
      <c r="B184" s="257"/>
      <c r="C184" s="258"/>
      <c r="D184" s="242" t="s">
        <v>184</v>
      </c>
      <c r="E184" s="259" t="s">
        <v>1</v>
      </c>
      <c r="F184" s="260" t="s">
        <v>1859</v>
      </c>
      <c r="G184" s="258"/>
      <c r="H184" s="261">
        <v>40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7" t="s">
        <v>184</v>
      </c>
      <c r="AU184" s="267" t="s">
        <v>85</v>
      </c>
      <c r="AV184" s="14" t="s">
        <v>85</v>
      </c>
      <c r="AW184" s="14" t="s">
        <v>34</v>
      </c>
      <c r="AX184" s="14" t="s">
        <v>77</v>
      </c>
      <c r="AY184" s="267" t="s">
        <v>173</v>
      </c>
    </row>
    <row r="185" s="15" customFormat="1">
      <c r="A185" s="15"/>
      <c r="B185" s="268"/>
      <c r="C185" s="269"/>
      <c r="D185" s="242" t="s">
        <v>184</v>
      </c>
      <c r="E185" s="270" t="s">
        <v>1</v>
      </c>
      <c r="F185" s="271" t="s">
        <v>187</v>
      </c>
      <c r="G185" s="269"/>
      <c r="H185" s="272">
        <v>40</v>
      </c>
      <c r="I185" s="273"/>
      <c r="J185" s="269"/>
      <c r="K185" s="269"/>
      <c r="L185" s="274"/>
      <c r="M185" s="275"/>
      <c r="N185" s="276"/>
      <c r="O185" s="276"/>
      <c r="P185" s="276"/>
      <c r="Q185" s="276"/>
      <c r="R185" s="276"/>
      <c r="S185" s="276"/>
      <c r="T185" s="27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8" t="s">
        <v>184</v>
      </c>
      <c r="AU185" s="278" t="s">
        <v>85</v>
      </c>
      <c r="AV185" s="15" t="s">
        <v>180</v>
      </c>
      <c r="AW185" s="15" t="s">
        <v>34</v>
      </c>
      <c r="AX185" s="15" t="s">
        <v>21</v>
      </c>
      <c r="AY185" s="278" t="s">
        <v>173</v>
      </c>
    </row>
    <row r="186" s="2" customFormat="1" ht="21.75" customHeight="1">
      <c r="A186" s="39"/>
      <c r="B186" s="40"/>
      <c r="C186" s="229" t="s">
        <v>238</v>
      </c>
      <c r="D186" s="229" t="s">
        <v>175</v>
      </c>
      <c r="E186" s="230" t="s">
        <v>1860</v>
      </c>
      <c r="F186" s="231" t="s">
        <v>1861</v>
      </c>
      <c r="G186" s="232" t="s">
        <v>178</v>
      </c>
      <c r="H186" s="233">
        <v>17.59</v>
      </c>
      <c r="I186" s="234"/>
      <c r="J186" s="235">
        <f>ROUND(I186*H186,2)</f>
        <v>0</v>
      </c>
      <c r="K186" s="231" t="s">
        <v>179</v>
      </c>
      <c r="L186" s="45"/>
      <c r="M186" s="236" t="s">
        <v>1</v>
      </c>
      <c r="N186" s="237" t="s">
        <v>42</v>
      </c>
      <c r="O186" s="92"/>
      <c r="P186" s="238">
        <f>O186*H186</f>
        <v>0</v>
      </c>
      <c r="Q186" s="238">
        <v>0.00084000000000000003</v>
      </c>
      <c r="R186" s="238">
        <f>Q186*H186</f>
        <v>0.0147756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180</v>
      </c>
      <c r="AT186" s="240" t="s">
        <v>175</v>
      </c>
      <c r="AU186" s="240" t="s">
        <v>85</v>
      </c>
      <c r="AY186" s="18" t="s">
        <v>173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21</v>
      </c>
      <c r="BK186" s="241">
        <f>ROUND(I186*H186,2)</f>
        <v>0</v>
      </c>
      <c r="BL186" s="18" t="s">
        <v>180</v>
      </c>
      <c r="BM186" s="240" t="s">
        <v>1862</v>
      </c>
    </row>
    <row r="187" s="2" customFormat="1">
      <c r="A187" s="39"/>
      <c r="B187" s="40"/>
      <c r="C187" s="41"/>
      <c r="D187" s="242" t="s">
        <v>182</v>
      </c>
      <c r="E187" s="41"/>
      <c r="F187" s="243" t="s">
        <v>1863</v>
      </c>
      <c r="G187" s="41"/>
      <c r="H187" s="41"/>
      <c r="I187" s="244"/>
      <c r="J187" s="41"/>
      <c r="K187" s="41"/>
      <c r="L187" s="45"/>
      <c r="M187" s="245"/>
      <c r="N187" s="24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182</v>
      </c>
      <c r="AU187" s="18" t="s">
        <v>85</v>
      </c>
    </row>
    <row r="188" s="2" customFormat="1">
      <c r="A188" s="39"/>
      <c r="B188" s="40"/>
      <c r="C188" s="41"/>
      <c r="D188" s="242" t="s">
        <v>197</v>
      </c>
      <c r="E188" s="41"/>
      <c r="F188" s="279" t="s">
        <v>1864</v>
      </c>
      <c r="G188" s="41"/>
      <c r="H188" s="41"/>
      <c r="I188" s="244"/>
      <c r="J188" s="41"/>
      <c r="K188" s="41"/>
      <c r="L188" s="45"/>
      <c r="M188" s="245"/>
      <c r="N188" s="24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197</v>
      </c>
      <c r="AU188" s="18" t="s">
        <v>85</v>
      </c>
    </row>
    <row r="189" s="13" customFormat="1">
      <c r="A189" s="13"/>
      <c r="B189" s="247"/>
      <c r="C189" s="248"/>
      <c r="D189" s="242" t="s">
        <v>184</v>
      </c>
      <c r="E189" s="249" t="s">
        <v>1</v>
      </c>
      <c r="F189" s="250" t="s">
        <v>1865</v>
      </c>
      <c r="G189" s="248"/>
      <c r="H189" s="249" t="s">
        <v>1</v>
      </c>
      <c r="I189" s="251"/>
      <c r="J189" s="248"/>
      <c r="K189" s="248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184</v>
      </c>
      <c r="AU189" s="256" t="s">
        <v>85</v>
      </c>
      <c r="AV189" s="13" t="s">
        <v>21</v>
      </c>
      <c r="AW189" s="13" t="s">
        <v>34</v>
      </c>
      <c r="AX189" s="13" t="s">
        <v>77</v>
      </c>
      <c r="AY189" s="256" t="s">
        <v>173</v>
      </c>
    </row>
    <row r="190" s="14" customFormat="1">
      <c r="A190" s="14"/>
      <c r="B190" s="257"/>
      <c r="C190" s="258"/>
      <c r="D190" s="242" t="s">
        <v>184</v>
      </c>
      <c r="E190" s="259" t="s">
        <v>1</v>
      </c>
      <c r="F190" s="260" t="s">
        <v>1866</v>
      </c>
      <c r="G190" s="258"/>
      <c r="H190" s="261">
        <v>14.4</v>
      </c>
      <c r="I190" s="262"/>
      <c r="J190" s="258"/>
      <c r="K190" s="258"/>
      <c r="L190" s="263"/>
      <c r="M190" s="264"/>
      <c r="N190" s="265"/>
      <c r="O190" s="265"/>
      <c r="P190" s="265"/>
      <c r="Q190" s="265"/>
      <c r="R190" s="265"/>
      <c r="S190" s="265"/>
      <c r="T190" s="26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7" t="s">
        <v>184</v>
      </c>
      <c r="AU190" s="267" t="s">
        <v>85</v>
      </c>
      <c r="AV190" s="14" t="s">
        <v>85</v>
      </c>
      <c r="AW190" s="14" t="s">
        <v>34</v>
      </c>
      <c r="AX190" s="14" t="s">
        <v>77</v>
      </c>
      <c r="AY190" s="267" t="s">
        <v>173</v>
      </c>
    </row>
    <row r="191" s="13" customFormat="1">
      <c r="A191" s="13"/>
      <c r="B191" s="247"/>
      <c r="C191" s="248"/>
      <c r="D191" s="242" t="s">
        <v>184</v>
      </c>
      <c r="E191" s="249" t="s">
        <v>1</v>
      </c>
      <c r="F191" s="250" t="s">
        <v>1867</v>
      </c>
      <c r="G191" s="248"/>
      <c r="H191" s="249" t="s">
        <v>1</v>
      </c>
      <c r="I191" s="251"/>
      <c r="J191" s="248"/>
      <c r="K191" s="248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184</v>
      </c>
      <c r="AU191" s="256" t="s">
        <v>85</v>
      </c>
      <c r="AV191" s="13" t="s">
        <v>21</v>
      </c>
      <c r="AW191" s="13" t="s">
        <v>34</v>
      </c>
      <c r="AX191" s="13" t="s">
        <v>77</v>
      </c>
      <c r="AY191" s="256" t="s">
        <v>173</v>
      </c>
    </row>
    <row r="192" s="14" customFormat="1">
      <c r="A192" s="14"/>
      <c r="B192" s="257"/>
      <c r="C192" s="258"/>
      <c r="D192" s="242" t="s">
        <v>184</v>
      </c>
      <c r="E192" s="259" t="s">
        <v>1</v>
      </c>
      <c r="F192" s="260" t="s">
        <v>1868</v>
      </c>
      <c r="G192" s="258"/>
      <c r="H192" s="261">
        <v>3.1899999999999999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7" t="s">
        <v>184</v>
      </c>
      <c r="AU192" s="267" t="s">
        <v>85</v>
      </c>
      <c r="AV192" s="14" t="s">
        <v>85</v>
      </c>
      <c r="AW192" s="14" t="s">
        <v>34</v>
      </c>
      <c r="AX192" s="14" t="s">
        <v>77</v>
      </c>
      <c r="AY192" s="267" t="s">
        <v>173</v>
      </c>
    </row>
    <row r="193" s="15" customFormat="1">
      <c r="A193" s="15"/>
      <c r="B193" s="268"/>
      <c r="C193" s="269"/>
      <c r="D193" s="242" t="s">
        <v>184</v>
      </c>
      <c r="E193" s="270" t="s">
        <v>1</v>
      </c>
      <c r="F193" s="271" t="s">
        <v>187</v>
      </c>
      <c r="G193" s="269"/>
      <c r="H193" s="272">
        <v>17.59</v>
      </c>
      <c r="I193" s="273"/>
      <c r="J193" s="269"/>
      <c r="K193" s="269"/>
      <c r="L193" s="274"/>
      <c r="M193" s="275"/>
      <c r="N193" s="276"/>
      <c r="O193" s="276"/>
      <c r="P193" s="276"/>
      <c r="Q193" s="276"/>
      <c r="R193" s="276"/>
      <c r="S193" s="276"/>
      <c r="T193" s="277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8" t="s">
        <v>184</v>
      </c>
      <c r="AU193" s="278" t="s">
        <v>85</v>
      </c>
      <c r="AV193" s="15" t="s">
        <v>180</v>
      </c>
      <c r="AW193" s="15" t="s">
        <v>34</v>
      </c>
      <c r="AX193" s="15" t="s">
        <v>21</v>
      </c>
      <c r="AY193" s="278" t="s">
        <v>173</v>
      </c>
    </row>
    <row r="194" s="2" customFormat="1">
      <c r="A194" s="39"/>
      <c r="B194" s="40"/>
      <c r="C194" s="229" t="s">
        <v>248</v>
      </c>
      <c r="D194" s="229" t="s">
        <v>175</v>
      </c>
      <c r="E194" s="230" t="s">
        <v>1869</v>
      </c>
      <c r="F194" s="231" t="s">
        <v>1870</v>
      </c>
      <c r="G194" s="232" t="s">
        <v>178</v>
      </c>
      <c r="H194" s="233">
        <v>17.59</v>
      </c>
      <c r="I194" s="234"/>
      <c r="J194" s="235">
        <f>ROUND(I194*H194,2)</f>
        <v>0</v>
      </c>
      <c r="K194" s="231" t="s">
        <v>179</v>
      </c>
      <c r="L194" s="45"/>
      <c r="M194" s="236" t="s">
        <v>1</v>
      </c>
      <c r="N194" s="237" t="s">
        <v>42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180</v>
      </c>
      <c r="AT194" s="240" t="s">
        <v>175</v>
      </c>
      <c r="AU194" s="240" t="s">
        <v>85</v>
      </c>
      <c r="AY194" s="18" t="s">
        <v>173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21</v>
      </c>
      <c r="BK194" s="241">
        <f>ROUND(I194*H194,2)</f>
        <v>0</v>
      </c>
      <c r="BL194" s="18" t="s">
        <v>180</v>
      </c>
      <c r="BM194" s="240" t="s">
        <v>1871</v>
      </c>
    </row>
    <row r="195" s="2" customFormat="1">
      <c r="A195" s="39"/>
      <c r="B195" s="40"/>
      <c r="C195" s="41"/>
      <c r="D195" s="242" t="s">
        <v>182</v>
      </c>
      <c r="E195" s="41"/>
      <c r="F195" s="243" t="s">
        <v>1872</v>
      </c>
      <c r="G195" s="41"/>
      <c r="H195" s="41"/>
      <c r="I195" s="244"/>
      <c r="J195" s="41"/>
      <c r="K195" s="41"/>
      <c r="L195" s="45"/>
      <c r="M195" s="245"/>
      <c r="N195" s="24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182</v>
      </c>
      <c r="AU195" s="18" t="s">
        <v>85</v>
      </c>
    </row>
    <row r="196" s="2" customFormat="1" ht="33" customHeight="1">
      <c r="A196" s="39"/>
      <c r="B196" s="40"/>
      <c r="C196" s="229" t="s">
        <v>26</v>
      </c>
      <c r="D196" s="229" t="s">
        <v>175</v>
      </c>
      <c r="E196" s="230" t="s">
        <v>239</v>
      </c>
      <c r="F196" s="231" t="s">
        <v>240</v>
      </c>
      <c r="G196" s="232" t="s">
        <v>178</v>
      </c>
      <c r="H196" s="233">
        <v>48.165999999999997</v>
      </c>
      <c r="I196" s="234"/>
      <c r="J196" s="235">
        <f>ROUND(I196*H196,2)</f>
        <v>0</v>
      </c>
      <c r="K196" s="231" t="s">
        <v>1</v>
      </c>
      <c r="L196" s="45"/>
      <c r="M196" s="236" t="s">
        <v>1</v>
      </c>
      <c r="N196" s="237" t="s">
        <v>42</v>
      </c>
      <c r="O196" s="92"/>
      <c r="P196" s="238">
        <f>O196*H196</f>
        <v>0</v>
      </c>
      <c r="Q196" s="238">
        <v>0.02111</v>
      </c>
      <c r="R196" s="238">
        <f>Q196*H196</f>
        <v>1.0167842599999999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180</v>
      </c>
      <c r="AT196" s="240" t="s">
        <v>175</v>
      </c>
      <c r="AU196" s="240" t="s">
        <v>85</v>
      </c>
      <c r="AY196" s="18" t="s">
        <v>173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21</v>
      </c>
      <c r="BK196" s="241">
        <f>ROUND(I196*H196,2)</f>
        <v>0</v>
      </c>
      <c r="BL196" s="18" t="s">
        <v>180</v>
      </c>
      <c r="BM196" s="240" t="s">
        <v>1873</v>
      </c>
    </row>
    <row r="197" s="2" customFormat="1">
      <c r="A197" s="39"/>
      <c r="B197" s="40"/>
      <c r="C197" s="41"/>
      <c r="D197" s="242" t="s">
        <v>182</v>
      </c>
      <c r="E197" s="41"/>
      <c r="F197" s="243" t="s">
        <v>242</v>
      </c>
      <c r="G197" s="41"/>
      <c r="H197" s="41"/>
      <c r="I197" s="244"/>
      <c r="J197" s="41"/>
      <c r="K197" s="41"/>
      <c r="L197" s="45"/>
      <c r="M197" s="245"/>
      <c r="N197" s="24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182</v>
      </c>
      <c r="AU197" s="18" t="s">
        <v>85</v>
      </c>
    </row>
    <row r="198" s="2" customFormat="1">
      <c r="A198" s="39"/>
      <c r="B198" s="40"/>
      <c r="C198" s="41"/>
      <c r="D198" s="242" t="s">
        <v>197</v>
      </c>
      <c r="E198" s="41"/>
      <c r="F198" s="279" t="s">
        <v>243</v>
      </c>
      <c r="G198" s="41"/>
      <c r="H198" s="41"/>
      <c r="I198" s="244"/>
      <c r="J198" s="41"/>
      <c r="K198" s="41"/>
      <c r="L198" s="45"/>
      <c r="M198" s="245"/>
      <c r="N198" s="24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197</v>
      </c>
      <c r="AU198" s="18" t="s">
        <v>85</v>
      </c>
    </row>
    <row r="199" s="13" customFormat="1">
      <c r="A199" s="13"/>
      <c r="B199" s="247"/>
      <c r="C199" s="248"/>
      <c r="D199" s="242" t="s">
        <v>184</v>
      </c>
      <c r="E199" s="249" t="s">
        <v>1</v>
      </c>
      <c r="F199" s="250" t="s">
        <v>1874</v>
      </c>
      <c r="G199" s="248"/>
      <c r="H199" s="249" t="s">
        <v>1</v>
      </c>
      <c r="I199" s="251"/>
      <c r="J199" s="248"/>
      <c r="K199" s="248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184</v>
      </c>
      <c r="AU199" s="256" t="s">
        <v>85</v>
      </c>
      <c r="AV199" s="13" t="s">
        <v>21</v>
      </c>
      <c r="AW199" s="13" t="s">
        <v>34</v>
      </c>
      <c r="AX199" s="13" t="s">
        <v>77</v>
      </c>
      <c r="AY199" s="256" t="s">
        <v>173</v>
      </c>
    </row>
    <row r="200" s="14" customFormat="1">
      <c r="A200" s="14"/>
      <c r="B200" s="257"/>
      <c r="C200" s="258"/>
      <c r="D200" s="242" t="s">
        <v>184</v>
      </c>
      <c r="E200" s="259" t="s">
        <v>1</v>
      </c>
      <c r="F200" s="260" t="s">
        <v>1875</v>
      </c>
      <c r="G200" s="258"/>
      <c r="H200" s="261">
        <v>13.247</v>
      </c>
      <c r="I200" s="262"/>
      <c r="J200" s="258"/>
      <c r="K200" s="258"/>
      <c r="L200" s="263"/>
      <c r="M200" s="264"/>
      <c r="N200" s="265"/>
      <c r="O200" s="265"/>
      <c r="P200" s="265"/>
      <c r="Q200" s="265"/>
      <c r="R200" s="265"/>
      <c r="S200" s="265"/>
      <c r="T200" s="26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7" t="s">
        <v>184</v>
      </c>
      <c r="AU200" s="267" t="s">
        <v>85</v>
      </c>
      <c r="AV200" s="14" t="s">
        <v>85</v>
      </c>
      <c r="AW200" s="14" t="s">
        <v>34</v>
      </c>
      <c r="AX200" s="14" t="s">
        <v>77</v>
      </c>
      <c r="AY200" s="267" t="s">
        <v>173</v>
      </c>
    </row>
    <row r="201" s="13" customFormat="1">
      <c r="A201" s="13"/>
      <c r="B201" s="247"/>
      <c r="C201" s="248"/>
      <c r="D201" s="242" t="s">
        <v>184</v>
      </c>
      <c r="E201" s="249" t="s">
        <v>1</v>
      </c>
      <c r="F201" s="250" t="s">
        <v>1876</v>
      </c>
      <c r="G201" s="248"/>
      <c r="H201" s="249" t="s">
        <v>1</v>
      </c>
      <c r="I201" s="251"/>
      <c r="J201" s="248"/>
      <c r="K201" s="248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184</v>
      </c>
      <c r="AU201" s="256" t="s">
        <v>85</v>
      </c>
      <c r="AV201" s="13" t="s">
        <v>21</v>
      </c>
      <c r="AW201" s="13" t="s">
        <v>34</v>
      </c>
      <c r="AX201" s="13" t="s">
        <v>77</v>
      </c>
      <c r="AY201" s="256" t="s">
        <v>173</v>
      </c>
    </row>
    <row r="202" s="14" customFormat="1">
      <c r="A202" s="14"/>
      <c r="B202" s="257"/>
      <c r="C202" s="258"/>
      <c r="D202" s="242" t="s">
        <v>184</v>
      </c>
      <c r="E202" s="259" t="s">
        <v>1</v>
      </c>
      <c r="F202" s="260" t="s">
        <v>1877</v>
      </c>
      <c r="G202" s="258"/>
      <c r="H202" s="261">
        <v>13.919000000000001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7" t="s">
        <v>184</v>
      </c>
      <c r="AU202" s="267" t="s">
        <v>85</v>
      </c>
      <c r="AV202" s="14" t="s">
        <v>85</v>
      </c>
      <c r="AW202" s="14" t="s">
        <v>34</v>
      </c>
      <c r="AX202" s="14" t="s">
        <v>77</v>
      </c>
      <c r="AY202" s="267" t="s">
        <v>173</v>
      </c>
    </row>
    <row r="203" s="13" customFormat="1">
      <c r="A203" s="13"/>
      <c r="B203" s="247"/>
      <c r="C203" s="248"/>
      <c r="D203" s="242" t="s">
        <v>184</v>
      </c>
      <c r="E203" s="249" t="s">
        <v>1</v>
      </c>
      <c r="F203" s="250" t="s">
        <v>1878</v>
      </c>
      <c r="G203" s="248"/>
      <c r="H203" s="249" t="s">
        <v>1</v>
      </c>
      <c r="I203" s="251"/>
      <c r="J203" s="248"/>
      <c r="K203" s="248"/>
      <c r="L203" s="252"/>
      <c r="M203" s="253"/>
      <c r="N203" s="254"/>
      <c r="O203" s="254"/>
      <c r="P203" s="254"/>
      <c r="Q203" s="254"/>
      <c r="R203" s="254"/>
      <c r="S203" s="254"/>
      <c r="T203" s="25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6" t="s">
        <v>184</v>
      </c>
      <c r="AU203" s="256" t="s">
        <v>85</v>
      </c>
      <c r="AV203" s="13" t="s">
        <v>21</v>
      </c>
      <c r="AW203" s="13" t="s">
        <v>34</v>
      </c>
      <c r="AX203" s="13" t="s">
        <v>77</v>
      </c>
      <c r="AY203" s="256" t="s">
        <v>173</v>
      </c>
    </row>
    <row r="204" s="14" customFormat="1">
      <c r="A204" s="14"/>
      <c r="B204" s="257"/>
      <c r="C204" s="258"/>
      <c r="D204" s="242" t="s">
        <v>184</v>
      </c>
      <c r="E204" s="259" t="s">
        <v>1</v>
      </c>
      <c r="F204" s="260" t="s">
        <v>7</v>
      </c>
      <c r="G204" s="258"/>
      <c r="H204" s="261">
        <v>21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7" t="s">
        <v>184</v>
      </c>
      <c r="AU204" s="267" t="s">
        <v>85</v>
      </c>
      <c r="AV204" s="14" t="s">
        <v>85</v>
      </c>
      <c r="AW204" s="14" t="s">
        <v>34</v>
      </c>
      <c r="AX204" s="14" t="s">
        <v>77</v>
      </c>
      <c r="AY204" s="267" t="s">
        <v>173</v>
      </c>
    </row>
    <row r="205" s="15" customFormat="1">
      <c r="A205" s="15"/>
      <c r="B205" s="268"/>
      <c r="C205" s="269"/>
      <c r="D205" s="242" t="s">
        <v>184</v>
      </c>
      <c r="E205" s="270" t="s">
        <v>1</v>
      </c>
      <c r="F205" s="271" t="s">
        <v>187</v>
      </c>
      <c r="G205" s="269"/>
      <c r="H205" s="272">
        <v>48.165999999999997</v>
      </c>
      <c r="I205" s="273"/>
      <c r="J205" s="269"/>
      <c r="K205" s="269"/>
      <c r="L205" s="274"/>
      <c r="M205" s="275"/>
      <c r="N205" s="276"/>
      <c r="O205" s="276"/>
      <c r="P205" s="276"/>
      <c r="Q205" s="276"/>
      <c r="R205" s="276"/>
      <c r="S205" s="276"/>
      <c r="T205" s="27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8" t="s">
        <v>184</v>
      </c>
      <c r="AU205" s="278" t="s">
        <v>85</v>
      </c>
      <c r="AV205" s="15" t="s">
        <v>180</v>
      </c>
      <c r="AW205" s="15" t="s">
        <v>34</v>
      </c>
      <c r="AX205" s="15" t="s">
        <v>21</v>
      </c>
      <c r="AY205" s="278" t="s">
        <v>173</v>
      </c>
    </row>
    <row r="206" s="2" customFormat="1" ht="33" customHeight="1">
      <c r="A206" s="39"/>
      <c r="B206" s="40"/>
      <c r="C206" s="229" t="s">
        <v>263</v>
      </c>
      <c r="D206" s="229" t="s">
        <v>175</v>
      </c>
      <c r="E206" s="230" t="s">
        <v>259</v>
      </c>
      <c r="F206" s="231" t="s">
        <v>260</v>
      </c>
      <c r="G206" s="232" t="s">
        <v>210</v>
      </c>
      <c r="H206" s="233">
        <v>345.995</v>
      </c>
      <c r="I206" s="234"/>
      <c r="J206" s="235">
        <f>ROUND(I206*H206,2)</f>
        <v>0</v>
      </c>
      <c r="K206" s="231" t="s">
        <v>179</v>
      </c>
      <c r="L206" s="45"/>
      <c r="M206" s="236" t="s">
        <v>1</v>
      </c>
      <c r="N206" s="237" t="s">
        <v>42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180</v>
      </c>
      <c r="AT206" s="240" t="s">
        <v>175</v>
      </c>
      <c r="AU206" s="240" t="s">
        <v>85</v>
      </c>
      <c r="AY206" s="18" t="s">
        <v>173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21</v>
      </c>
      <c r="BK206" s="241">
        <f>ROUND(I206*H206,2)</f>
        <v>0</v>
      </c>
      <c r="BL206" s="18" t="s">
        <v>180</v>
      </c>
      <c r="BM206" s="240" t="s">
        <v>1879</v>
      </c>
    </row>
    <row r="207" s="2" customFormat="1">
      <c r="A207" s="39"/>
      <c r="B207" s="40"/>
      <c r="C207" s="41"/>
      <c r="D207" s="242" t="s">
        <v>182</v>
      </c>
      <c r="E207" s="41"/>
      <c r="F207" s="243" t="s">
        <v>262</v>
      </c>
      <c r="G207" s="41"/>
      <c r="H207" s="41"/>
      <c r="I207" s="244"/>
      <c r="J207" s="41"/>
      <c r="K207" s="41"/>
      <c r="L207" s="45"/>
      <c r="M207" s="245"/>
      <c r="N207" s="24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182</v>
      </c>
      <c r="AU207" s="18" t="s">
        <v>85</v>
      </c>
    </row>
    <row r="208" s="2" customFormat="1">
      <c r="A208" s="39"/>
      <c r="B208" s="40"/>
      <c r="C208" s="229" t="s">
        <v>270</v>
      </c>
      <c r="D208" s="229" t="s">
        <v>175</v>
      </c>
      <c r="E208" s="230" t="s">
        <v>264</v>
      </c>
      <c r="F208" s="231" t="s">
        <v>265</v>
      </c>
      <c r="G208" s="232" t="s">
        <v>210</v>
      </c>
      <c r="H208" s="233">
        <v>1383.98</v>
      </c>
      <c r="I208" s="234"/>
      <c r="J208" s="235">
        <f>ROUND(I208*H208,2)</f>
        <v>0</v>
      </c>
      <c r="K208" s="231" t="s">
        <v>179</v>
      </c>
      <c r="L208" s="45"/>
      <c r="M208" s="236" t="s">
        <v>1</v>
      </c>
      <c r="N208" s="237" t="s">
        <v>42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180</v>
      </c>
      <c r="AT208" s="240" t="s">
        <v>175</v>
      </c>
      <c r="AU208" s="240" t="s">
        <v>85</v>
      </c>
      <c r="AY208" s="18" t="s">
        <v>173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21</v>
      </c>
      <c r="BK208" s="241">
        <f>ROUND(I208*H208,2)</f>
        <v>0</v>
      </c>
      <c r="BL208" s="18" t="s">
        <v>180</v>
      </c>
      <c r="BM208" s="240" t="s">
        <v>1880</v>
      </c>
    </row>
    <row r="209" s="2" customFormat="1">
      <c r="A209" s="39"/>
      <c r="B209" s="40"/>
      <c r="C209" s="41"/>
      <c r="D209" s="242" t="s">
        <v>182</v>
      </c>
      <c r="E209" s="41"/>
      <c r="F209" s="243" t="s">
        <v>267</v>
      </c>
      <c r="G209" s="41"/>
      <c r="H209" s="41"/>
      <c r="I209" s="244"/>
      <c r="J209" s="41"/>
      <c r="K209" s="41"/>
      <c r="L209" s="45"/>
      <c r="M209" s="245"/>
      <c r="N209" s="24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182</v>
      </c>
      <c r="AU209" s="18" t="s">
        <v>85</v>
      </c>
    </row>
    <row r="210" s="2" customFormat="1">
      <c r="A210" s="39"/>
      <c r="B210" s="40"/>
      <c r="C210" s="41"/>
      <c r="D210" s="242" t="s">
        <v>197</v>
      </c>
      <c r="E210" s="41"/>
      <c r="F210" s="279" t="s">
        <v>1368</v>
      </c>
      <c r="G210" s="41"/>
      <c r="H210" s="41"/>
      <c r="I210" s="244"/>
      <c r="J210" s="41"/>
      <c r="K210" s="41"/>
      <c r="L210" s="45"/>
      <c r="M210" s="245"/>
      <c r="N210" s="24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197</v>
      </c>
      <c r="AU210" s="18" t="s">
        <v>85</v>
      </c>
    </row>
    <row r="211" s="14" customFormat="1">
      <c r="A211" s="14"/>
      <c r="B211" s="257"/>
      <c r="C211" s="258"/>
      <c r="D211" s="242" t="s">
        <v>184</v>
      </c>
      <c r="E211" s="259" t="s">
        <v>1</v>
      </c>
      <c r="F211" s="260" t="s">
        <v>1881</v>
      </c>
      <c r="G211" s="258"/>
      <c r="H211" s="261">
        <v>1383.98</v>
      </c>
      <c r="I211" s="262"/>
      <c r="J211" s="258"/>
      <c r="K211" s="258"/>
      <c r="L211" s="263"/>
      <c r="M211" s="264"/>
      <c r="N211" s="265"/>
      <c r="O211" s="265"/>
      <c r="P211" s="265"/>
      <c r="Q211" s="265"/>
      <c r="R211" s="265"/>
      <c r="S211" s="265"/>
      <c r="T211" s="26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7" t="s">
        <v>184</v>
      </c>
      <c r="AU211" s="267" t="s">
        <v>85</v>
      </c>
      <c r="AV211" s="14" t="s">
        <v>85</v>
      </c>
      <c r="AW211" s="14" t="s">
        <v>34</v>
      </c>
      <c r="AX211" s="14" t="s">
        <v>77</v>
      </c>
      <c r="AY211" s="267" t="s">
        <v>173</v>
      </c>
    </row>
    <row r="212" s="15" customFormat="1">
      <c r="A212" s="15"/>
      <c r="B212" s="268"/>
      <c r="C212" s="269"/>
      <c r="D212" s="242" t="s">
        <v>184</v>
      </c>
      <c r="E212" s="270" t="s">
        <v>1</v>
      </c>
      <c r="F212" s="271" t="s">
        <v>187</v>
      </c>
      <c r="G212" s="269"/>
      <c r="H212" s="272">
        <v>1383.98</v>
      </c>
      <c r="I212" s="273"/>
      <c r="J212" s="269"/>
      <c r="K212" s="269"/>
      <c r="L212" s="274"/>
      <c r="M212" s="275"/>
      <c r="N212" s="276"/>
      <c r="O212" s="276"/>
      <c r="P212" s="276"/>
      <c r="Q212" s="276"/>
      <c r="R212" s="276"/>
      <c r="S212" s="276"/>
      <c r="T212" s="27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8" t="s">
        <v>184</v>
      </c>
      <c r="AU212" s="278" t="s">
        <v>85</v>
      </c>
      <c r="AV212" s="15" t="s">
        <v>180</v>
      </c>
      <c r="AW212" s="15" t="s">
        <v>34</v>
      </c>
      <c r="AX212" s="15" t="s">
        <v>21</v>
      </c>
      <c r="AY212" s="278" t="s">
        <v>173</v>
      </c>
    </row>
    <row r="213" s="2" customFormat="1">
      <c r="A213" s="39"/>
      <c r="B213" s="40"/>
      <c r="C213" s="229" t="s">
        <v>277</v>
      </c>
      <c r="D213" s="229" t="s">
        <v>175</v>
      </c>
      <c r="E213" s="230" t="s">
        <v>278</v>
      </c>
      <c r="F213" s="231" t="s">
        <v>279</v>
      </c>
      <c r="G213" s="232" t="s">
        <v>210</v>
      </c>
      <c r="H213" s="233">
        <v>1</v>
      </c>
      <c r="I213" s="234"/>
      <c r="J213" s="235">
        <f>ROUND(I213*H213,2)</f>
        <v>0</v>
      </c>
      <c r="K213" s="231" t="s">
        <v>179</v>
      </c>
      <c r="L213" s="45"/>
      <c r="M213" s="236" t="s">
        <v>1</v>
      </c>
      <c r="N213" s="237" t="s">
        <v>42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180</v>
      </c>
      <c r="AT213" s="240" t="s">
        <v>175</v>
      </c>
      <c r="AU213" s="240" t="s">
        <v>85</v>
      </c>
      <c r="AY213" s="18" t="s">
        <v>173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21</v>
      </c>
      <c r="BK213" s="241">
        <f>ROUND(I213*H213,2)</f>
        <v>0</v>
      </c>
      <c r="BL213" s="18" t="s">
        <v>180</v>
      </c>
      <c r="BM213" s="240" t="s">
        <v>1882</v>
      </c>
    </row>
    <row r="214" s="2" customFormat="1">
      <c r="A214" s="39"/>
      <c r="B214" s="40"/>
      <c r="C214" s="41"/>
      <c r="D214" s="242" t="s">
        <v>182</v>
      </c>
      <c r="E214" s="41"/>
      <c r="F214" s="243" t="s">
        <v>281</v>
      </c>
      <c r="G214" s="41"/>
      <c r="H214" s="41"/>
      <c r="I214" s="244"/>
      <c r="J214" s="41"/>
      <c r="K214" s="41"/>
      <c r="L214" s="45"/>
      <c r="M214" s="245"/>
      <c r="N214" s="24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182</v>
      </c>
      <c r="AU214" s="18" t="s">
        <v>85</v>
      </c>
    </row>
    <row r="215" s="14" customFormat="1">
      <c r="A215" s="14"/>
      <c r="B215" s="257"/>
      <c r="C215" s="258"/>
      <c r="D215" s="242" t="s">
        <v>184</v>
      </c>
      <c r="E215" s="259" t="s">
        <v>1</v>
      </c>
      <c r="F215" s="260" t="s">
        <v>21</v>
      </c>
      <c r="G215" s="258"/>
      <c r="H215" s="261">
        <v>1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7" t="s">
        <v>184</v>
      </c>
      <c r="AU215" s="267" t="s">
        <v>85</v>
      </c>
      <c r="AV215" s="14" t="s">
        <v>85</v>
      </c>
      <c r="AW215" s="14" t="s">
        <v>34</v>
      </c>
      <c r="AX215" s="14" t="s">
        <v>77</v>
      </c>
      <c r="AY215" s="267" t="s">
        <v>173</v>
      </c>
    </row>
    <row r="216" s="15" customFormat="1">
      <c r="A216" s="15"/>
      <c r="B216" s="268"/>
      <c r="C216" s="269"/>
      <c r="D216" s="242" t="s">
        <v>184</v>
      </c>
      <c r="E216" s="270" t="s">
        <v>1</v>
      </c>
      <c r="F216" s="271" t="s">
        <v>187</v>
      </c>
      <c r="G216" s="269"/>
      <c r="H216" s="272">
        <v>1</v>
      </c>
      <c r="I216" s="273"/>
      <c r="J216" s="269"/>
      <c r="K216" s="269"/>
      <c r="L216" s="274"/>
      <c r="M216" s="275"/>
      <c r="N216" s="276"/>
      <c r="O216" s="276"/>
      <c r="P216" s="276"/>
      <c r="Q216" s="276"/>
      <c r="R216" s="276"/>
      <c r="S216" s="276"/>
      <c r="T216" s="277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8" t="s">
        <v>184</v>
      </c>
      <c r="AU216" s="278" t="s">
        <v>85</v>
      </c>
      <c r="AV216" s="15" t="s">
        <v>180</v>
      </c>
      <c r="AW216" s="15" t="s">
        <v>34</v>
      </c>
      <c r="AX216" s="15" t="s">
        <v>21</v>
      </c>
      <c r="AY216" s="278" t="s">
        <v>173</v>
      </c>
    </row>
    <row r="217" s="2" customFormat="1" ht="33" customHeight="1">
      <c r="A217" s="39"/>
      <c r="B217" s="40"/>
      <c r="C217" s="229" t="s">
        <v>282</v>
      </c>
      <c r="D217" s="229" t="s">
        <v>175</v>
      </c>
      <c r="E217" s="230" t="s">
        <v>283</v>
      </c>
      <c r="F217" s="231" t="s">
        <v>284</v>
      </c>
      <c r="G217" s="232" t="s">
        <v>251</v>
      </c>
      <c r="H217" s="233">
        <v>691.99000000000001</v>
      </c>
      <c r="I217" s="234"/>
      <c r="J217" s="235">
        <f>ROUND(I217*H217,2)</f>
        <v>0</v>
      </c>
      <c r="K217" s="231" t="s">
        <v>179</v>
      </c>
      <c r="L217" s="45"/>
      <c r="M217" s="236" t="s">
        <v>1</v>
      </c>
      <c r="N217" s="237" t="s">
        <v>42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180</v>
      </c>
      <c r="AT217" s="240" t="s">
        <v>175</v>
      </c>
      <c r="AU217" s="240" t="s">
        <v>85</v>
      </c>
      <c r="AY217" s="18" t="s">
        <v>173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21</v>
      </c>
      <c r="BK217" s="241">
        <f>ROUND(I217*H217,2)</f>
        <v>0</v>
      </c>
      <c r="BL217" s="18" t="s">
        <v>180</v>
      </c>
      <c r="BM217" s="240" t="s">
        <v>1883</v>
      </c>
    </row>
    <row r="218" s="2" customFormat="1">
      <c r="A218" s="39"/>
      <c r="B218" s="40"/>
      <c r="C218" s="41"/>
      <c r="D218" s="242" t="s">
        <v>182</v>
      </c>
      <c r="E218" s="41"/>
      <c r="F218" s="243" t="s">
        <v>286</v>
      </c>
      <c r="G218" s="41"/>
      <c r="H218" s="41"/>
      <c r="I218" s="244"/>
      <c r="J218" s="41"/>
      <c r="K218" s="41"/>
      <c r="L218" s="45"/>
      <c r="M218" s="245"/>
      <c r="N218" s="24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182</v>
      </c>
      <c r="AU218" s="18" t="s">
        <v>85</v>
      </c>
    </row>
    <row r="219" s="14" customFormat="1">
      <c r="A219" s="14"/>
      <c r="B219" s="257"/>
      <c r="C219" s="258"/>
      <c r="D219" s="242" t="s">
        <v>184</v>
      </c>
      <c r="E219" s="259" t="s">
        <v>1</v>
      </c>
      <c r="F219" s="260" t="s">
        <v>1884</v>
      </c>
      <c r="G219" s="258"/>
      <c r="H219" s="261">
        <v>691.99000000000001</v>
      </c>
      <c r="I219" s="262"/>
      <c r="J219" s="258"/>
      <c r="K219" s="258"/>
      <c r="L219" s="263"/>
      <c r="M219" s="264"/>
      <c r="N219" s="265"/>
      <c r="O219" s="265"/>
      <c r="P219" s="265"/>
      <c r="Q219" s="265"/>
      <c r="R219" s="265"/>
      <c r="S219" s="265"/>
      <c r="T219" s="26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7" t="s">
        <v>184</v>
      </c>
      <c r="AU219" s="267" t="s">
        <v>85</v>
      </c>
      <c r="AV219" s="14" t="s">
        <v>85</v>
      </c>
      <c r="AW219" s="14" t="s">
        <v>34</v>
      </c>
      <c r="AX219" s="14" t="s">
        <v>77</v>
      </c>
      <c r="AY219" s="267" t="s">
        <v>173</v>
      </c>
    </row>
    <row r="220" s="15" customFormat="1">
      <c r="A220" s="15"/>
      <c r="B220" s="268"/>
      <c r="C220" s="269"/>
      <c r="D220" s="242" t="s">
        <v>184</v>
      </c>
      <c r="E220" s="270" t="s">
        <v>1</v>
      </c>
      <c r="F220" s="271" t="s">
        <v>187</v>
      </c>
      <c r="G220" s="269"/>
      <c r="H220" s="272">
        <v>691.99000000000001</v>
      </c>
      <c r="I220" s="273"/>
      <c r="J220" s="269"/>
      <c r="K220" s="269"/>
      <c r="L220" s="274"/>
      <c r="M220" s="275"/>
      <c r="N220" s="276"/>
      <c r="O220" s="276"/>
      <c r="P220" s="276"/>
      <c r="Q220" s="276"/>
      <c r="R220" s="276"/>
      <c r="S220" s="276"/>
      <c r="T220" s="27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8" t="s">
        <v>184</v>
      </c>
      <c r="AU220" s="278" t="s">
        <v>85</v>
      </c>
      <c r="AV220" s="15" t="s">
        <v>180</v>
      </c>
      <c r="AW220" s="15" t="s">
        <v>34</v>
      </c>
      <c r="AX220" s="15" t="s">
        <v>21</v>
      </c>
      <c r="AY220" s="278" t="s">
        <v>173</v>
      </c>
    </row>
    <row r="221" s="2" customFormat="1">
      <c r="A221" s="39"/>
      <c r="B221" s="40"/>
      <c r="C221" s="229" t="s">
        <v>8</v>
      </c>
      <c r="D221" s="229" t="s">
        <v>175</v>
      </c>
      <c r="E221" s="230" t="s">
        <v>288</v>
      </c>
      <c r="F221" s="231" t="s">
        <v>289</v>
      </c>
      <c r="G221" s="232" t="s">
        <v>210</v>
      </c>
      <c r="H221" s="233">
        <v>178.11000000000001</v>
      </c>
      <c r="I221" s="234"/>
      <c r="J221" s="235">
        <f>ROUND(I221*H221,2)</f>
        <v>0</v>
      </c>
      <c r="K221" s="231" t="s">
        <v>179</v>
      </c>
      <c r="L221" s="45"/>
      <c r="M221" s="236" t="s">
        <v>1</v>
      </c>
      <c r="N221" s="237" t="s">
        <v>42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180</v>
      </c>
      <c r="AT221" s="240" t="s">
        <v>175</v>
      </c>
      <c r="AU221" s="240" t="s">
        <v>85</v>
      </c>
      <c r="AY221" s="18" t="s">
        <v>173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21</v>
      </c>
      <c r="BK221" s="241">
        <f>ROUND(I221*H221,2)</f>
        <v>0</v>
      </c>
      <c r="BL221" s="18" t="s">
        <v>180</v>
      </c>
      <c r="BM221" s="240" t="s">
        <v>1885</v>
      </c>
    </row>
    <row r="222" s="2" customFormat="1">
      <c r="A222" s="39"/>
      <c r="B222" s="40"/>
      <c r="C222" s="41"/>
      <c r="D222" s="242" t="s">
        <v>182</v>
      </c>
      <c r="E222" s="41"/>
      <c r="F222" s="243" t="s">
        <v>291</v>
      </c>
      <c r="G222" s="41"/>
      <c r="H222" s="41"/>
      <c r="I222" s="244"/>
      <c r="J222" s="41"/>
      <c r="K222" s="41"/>
      <c r="L222" s="45"/>
      <c r="M222" s="245"/>
      <c r="N222" s="24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182</v>
      </c>
      <c r="AU222" s="18" t="s">
        <v>85</v>
      </c>
    </row>
    <row r="223" s="13" customFormat="1">
      <c r="A223" s="13"/>
      <c r="B223" s="247"/>
      <c r="C223" s="248"/>
      <c r="D223" s="242" t="s">
        <v>184</v>
      </c>
      <c r="E223" s="249" t="s">
        <v>1</v>
      </c>
      <c r="F223" s="250" t="s">
        <v>292</v>
      </c>
      <c r="G223" s="248"/>
      <c r="H223" s="249" t="s">
        <v>1</v>
      </c>
      <c r="I223" s="251"/>
      <c r="J223" s="248"/>
      <c r="K223" s="248"/>
      <c r="L223" s="252"/>
      <c r="M223" s="253"/>
      <c r="N223" s="254"/>
      <c r="O223" s="254"/>
      <c r="P223" s="254"/>
      <c r="Q223" s="254"/>
      <c r="R223" s="254"/>
      <c r="S223" s="254"/>
      <c r="T223" s="25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6" t="s">
        <v>184</v>
      </c>
      <c r="AU223" s="256" t="s">
        <v>85</v>
      </c>
      <c r="AV223" s="13" t="s">
        <v>21</v>
      </c>
      <c r="AW223" s="13" t="s">
        <v>34</v>
      </c>
      <c r="AX223" s="13" t="s">
        <v>77</v>
      </c>
      <c r="AY223" s="256" t="s">
        <v>173</v>
      </c>
    </row>
    <row r="224" s="14" customFormat="1">
      <c r="A224" s="14"/>
      <c r="B224" s="257"/>
      <c r="C224" s="258"/>
      <c r="D224" s="242" t="s">
        <v>184</v>
      </c>
      <c r="E224" s="259" t="s">
        <v>1</v>
      </c>
      <c r="F224" s="260" t="s">
        <v>1886</v>
      </c>
      <c r="G224" s="258"/>
      <c r="H224" s="261">
        <v>181.05000000000001</v>
      </c>
      <c r="I224" s="262"/>
      <c r="J224" s="258"/>
      <c r="K224" s="258"/>
      <c r="L224" s="263"/>
      <c r="M224" s="264"/>
      <c r="N224" s="265"/>
      <c r="O224" s="265"/>
      <c r="P224" s="265"/>
      <c r="Q224" s="265"/>
      <c r="R224" s="265"/>
      <c r="S224" s="265"/>
      <c r="T224" s="26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7" t="s">
        <v>184</v>
      </c>
      <c r="AU224" s="267" t="s">
        <v>85</v>
      </c>
      <c r="AV224" s="14" t="s">
        <v>85</v>
      </c>
      <c r="AW224" s="14" t="s">
        <v>34</v>
      </c>
      <c r="AX224" s="14" t="s">
        <v>77</v>
      </c>
      <c r="AY224" s="267" t="s">
        <v>173</v>
      </c>
    </row>
    <row r="225" s="13" customFormat="1">
      <c r="A225" s="13"/>
      <c r="B225" s="247"/>
      <c r="C225" s="248"/>
      <c r="D225" s="242" t="s">
        <v>184</v>
      </c>
      <c r="E225" s="249" t="s">
        <v>1</v>
      </c>
      <c r="F225" s="250" t="s">
        <v>1887</v>
      </c>
      <c r="G225" s="248"/>
      <c r="H225" s="249" t="s">
        <v>1</v>
      </c>
      <c r="I225" s="251"/>
      <c r="J225" s="248"/>
      <c r="K225" s="248"/>
      <c r="L225" s="252"/>
      <c r="M225" s="253"/>
      <c r="N225" s="254"/>
      <c r="O225" s="254"/>
      <c r="P225" s="254"/>
      <c r="Q225" s="254"/>
      <c r="R225" s="254"/>
      <c r="S225" s="254"/>
      <c r="T225" s="25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6" t="s">
        <v>184</v>
      </c>
      <c r="AU225" s="256" t="s">
        <v>85</v>
      </c>
      <c r="AV225" s="13" t="s">
        <v>21</v>
      </c>
      <c r="AW225" s="13" t="s">
        <v>34</v>
      </c>
      <c r="AX225" s="13" t="s">
        <v>77</v>
      </c>
      <c r="AY225" s="256" t="s">
        <v>173</v>
      </c>
    </row>
    <row r="226" s="14" customFormat="1">
      <c r="A226" s="14"/>
      <c r="B226" s="257"/>
      <c r="C226" s="258"/>
      <c r="D226" s="242" t="s">
        <v>184</v>
      </c>
      <c r="E226" s="259" t="s">
        <v>1</v>
      </c>
      <c r="F226" s="260" t="s">
        <v>1856</v>
      </c>
      <c r="G226" s="258"/>
      <c r="H226" s="261">
        <v>-2.9399999999999999</v>
      </c>
      <c r="I226" s="262"/>
      <c r="J226" s="258"/>
      <c r="K226" s="258"/>
      <c r="L226" s="263"/>
      <c r="M226" s="264"/>
      <c r="N226" s="265"/>
      <c r="O226" s="265"/>
      <c r="P226" s="265"/>
      <c r="Q226" s="265"/>
      <c r="R226" s="265"/>
      <c r="S226" s="265"/>
      <c r="T226" s="26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7" t="s">
        <v>184</v>
      </c>
      <c r="AU226" s="267" t="s">
        <v>85</v>
      </c>
      <c r="AV226" s="14" t="s">
        <v>85</v>
      </c>
      <c r="AW226" s="14" t="s">
        <v>34</v>
      </c>
      <c r="AX226" s="14" t="s">
        <v>77</v>
      </c>
      <c r="AY226" s="267" t="s">
        <v>173</v>
      </c>
    </row>
    <row r="227" s="15" customFormat="1">
      <c r="A227" s="15"/>
      <c r="B227" s="268"/>
      <c r="C227" s="269"/>
      <c r="D227" s="242" t="s">
        <v>184</v>
      </c>
      <c r="E227" s="270" t="s">
        <v>1</v>
      </c>
      <c r="F227" s="271" t="s">
        <v>187</v>
      </c>
      <c r="G227" s="269"/>
      <c r="H227" s="272">
        <v>178.11000000000001</v>
      </c>
      <c r="I227" s="273"/>
      <c r="J227" s="269"/>
      <c r="K227" s="269"/>
      <c r="L227" s="274"/>
      <c r="M227" s="275"/>
      <c r="N227" s="276"/>
      <c r="O227" s="276"/>
      <c r="P227" s="276"/>
      <c r="Q227" s="276"/>
      <c r="R227" s="276"/>
      <c r="S227" s="276"/>
      <c r="T227" s="27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8" t="s">
        <v>184</v>
      </c>
      <c r="AU227" s="278" t="s">
        <v>85</v>
      </c>
      <c r="AV227" s="15" t="s">
        <v>180</v>
      </c>
      <c r="AW227" s="15" t="s">
        <v>34</v>
      </c>
      <c r="AX227" s="15" t="s">
        <v>21</v>
      </c>
      <c r="AY227" s="278" t="s">
        <v>173</v>
      </c>
    </row>
    <row r="228" s="2" customFormat="1" ht="16.5" customHeight="1">
      <c r="A228" s="39"/>
      <c r="B228" s="40"/>
      <c r="C228" s="291" t="s">
        <v>294</v>
      </c>
      <c r="D228" s="291" t="s">
        <v>295</v>
      </c>
      <c r="E228" s="292" t="s">
        <v>296</v>
      </c>
      <c r="F228" s="293" t="s">
        <v>297</v>
      </c>
      <c r="G228" s="294" t="s">
        <v>251</v>
      </c>
      <c r="H228" s="295">
        <v>338.40899999999999</v>
      </c>
      <c r="I228" s="296"/>
      <c r="J228" s="297">
        <f>ROUND(I228*H228,2)</f>
        <v>0</v>
      </c>
      <c r="K228" s="293" t="s">
        <v>179</v>
      </c>
      <c r="L228" s="298"/>
      <c r="M228" s="299" t="s">
        <v>1</v>
      </c>
      <c r="N228" s="300" t="s">
        <v>42</v>
      </c>
      <c r="O228" s="92"/>
      <c r="P228" s="238">
        <f>O228*H228</f>
        <v>0</v>
      </c>
      <c r="Q228" s="238">
        <v>1</v>
      </c>
      <c r="R228" s="238">
        <f>Q228*H228</f>
        <v>338.40899999999999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238</v>
      </c>
      <c r="AT228" s="240" t="s">
        <v>295</v>
      </c>
      <c r="AU228" s="240" t="s">
        <v>85</v>
      </c>
      <c r="AY228" s="18" t="s">
        <v>173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21</v>
      </c>
      <c r="BK228" s="241">
        <f>ROUND(I228*H228,2)</f>
        <v>0</v>
      </c>
      <c r="BL228" s="18" t="s">
        <v>180</v>
      </c>
      <c r="BM228" s="240" t="s">
        <v>1888</v>
      </c>
    </row>
    <row r="229" s="2" customFormat="1">
      <c r="A229" s="39"/>
      <c r="B229" s="40"/>
      <c r="C229" s="41"/>
      <c r="D229" s="242" t="s">
        <v>182</v>
      </c>
      <c r="E229" s="41"/>
      <c r="F229" s="243" t="s">
        <v>297</v>
      </c>
      <c r="G229" s="41"/>
      <c r="H229" s="41"/>
      <c r="I229" s="244"/>
      <c r="J229" s="41"/>
      <c r="K229" s="41"/>
      <c r="L229" s="45"/>
      <c r="M229" s="245"/>
      <c r="N229" s="24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182</v>
      </c>
      <c r="AU229" s="18" t="s">
        <v>85</v>
      </c>
    </row>
    <row r="230" s="13" customFormat="1">
      <c r="A230" s="13"/>
      <c r="B230" s="247"/>
      <c r="C230" s="248"/>
      <c r="D230" s="242" t="s">
        <v>184</v>
      </c>
      <c r="E230" s="249" t="s">
        <v>1</v>
      </c>
      <c r="F230" s="250" t="s">
        <v>299</v>
      </c>
      <c r="G230" s="248"/>
      <c r="H230" s="249" t="s">
        <v>1</v>
      </c>
      <c r="I230" s="251"/>
      <c r="J230" s="248"/>
      <c r="K230" s="248"/>
      <c r="L230" s="252"/>
      <c r="M230" s="253"/>
      <c r="N230" s="254"/>
      <c r="O230" s="254"/>
      <c r="P230" s="254"/>
      <c r="Q230" s="254"/>
      <c r="R230" s="254"/>
      <c r="S230" s="254"/>
      <c r="T230" s="25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6" t="s">
        <v>184</v>
      </c>
      <c r="AU230" s="256" t="s">
        <v>85</v>
      </c>
      <c r="AV230" s="13" t="s">
        <v>21</v>
      </c>
      <c r="AW230" s="13" t="s">
        <v>34</v>
      </c>
      <c r="AX230" s="13" t="s">
        <v>77</v>
      </c>
      <c r="AY230" s="256" t="s">
        <v>173</v>
      </c>
    </row>
    <row r="231" s="14" customFormat="1">
      <c r="A231" s="14"/>
      <c r="B231" s="257"/>
      <c r="C231" s="258"/>
      <c r="D231" s="242" t="s">
        <v>184</v>
      </c>
      <c r="E231" s="259" t="s">
        <v>1</v>
      </c>
      <c r="F231" s="260" t="s">
        <v>1889</v>
      </c>
      <c r="G231" s="258"/>
      <c r="H231" s="261">
        <v>338.40899999999999</v>
      </c>
      <c r="I231" s="262"/>
      <c r="J231" s="258"/>
      <c r="K231" s="258"/>
      <c r="L231" s="263"/>
      <c r="M231" s="264"/>
      <c r="N231" s="265"/>
      <c r="O231" s="265"/>
      <c r="P231" s="265"/>
      <c r="Q231" s="265"/>
      <c r="R231" s="265"/>
      <c r="S231" s="265"/>
      <c r="T231" s="26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7" t="s">
        <v>184</v>
      </c>
      <c r="AU231" s="267" t="s">
        <v>85</v>
      </c>
      <c r="AV231" s="14" t="s">
        <v>85</v>
      </c>
      <c r="AW231" s="14" t="s">
        <v>34</v>
      </c>
      <c r="AX231" s="14" t="s">
        <v>77</v>
      </c>
      <c r="AY231" s="267" t="s">
        <v>173</v>
      </c>
    </row>
    <row r="232" s="15" customFormat="1">
      <c r="A232" s="15"/>
      <c r="B232" s="268"/>
      <c r="C232" s="269"/>
      <c r="D232" s="242" t="s">
        <v>184</v>
      </c>
      <c r="E232" s="270" t="s">
        <v>1</v>
      </c>
      <c r="F232" s="271" t="s">
        <v>187</v>
      </c>
      <c r="G232" s="269"/>
      <c r="H232" s="272">
        <v>338.40899999999999</v>
      </c>
      <c r="I232" s="273"/>
      <c r="J232" s="269"/>
      <c r="K232" s="269"/>
      <c r="L232" s="274"/>
      <c r="M232" s="275"/>
      <c r="N232" s="276"/>
      <c r="O232" s="276"/>
      <c r="P232" s="276"/>
      <c r="Q232" s="276"/>
      <c r="R232" s="276"/>
      <c r="S232" s="276"/>
      <c r="T232" s="27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8" t="s">
        <v>184</v>
      </c>
      <c r="AU232" s="278" t="s">
        <v>85</v>
      </c>
      <c r="AV232" s="15" t="s">
        <v>180</v>
      </c>
      <c r="AW232" s="15" t="s">
        <v>34</v>
      </c>
      <c r="AX232" s="15" t="s">
        <v>21</v>
      </c>
      <c r="AY232" s="278" t="s">
        <v>173</v>
      </c>
    </row>
    <row r="233" s="2" customFormat="1">
      <c r="A233" s="39"/>
      <c r="B233" s="40"/>
      <c r="C233" s="229" t="s">
        <v>301</v>
      </c>
      <c r="D233" s="229" t="s">
        <v>175</v>
      </c>
      <c r="E233" s="230" t="s">
        <v>302</v>
      </c>
      <c r="F233" s="231" t="s">
        <v>303</v>
      </c>
      <c r="G233" s="232" t="s">
        <v>178</v>
      </c>
      <c r="H233" s="233">
        <v>28.800000000000001</v>
      </c>
      <c r="I233" s="234"/>
      <c r="J233" s="235">
        <f>ROUND(I233*H233,2)</f>
        <v>0</v>
      </c>
      <c r="K233" s="231" t="s">
        <v>179</v>
      </c>
      <c r="L233" s="45"/>
      <c r="M233" s="236" t="s">
        <v>1</v>
      </c>
      <c r="N233" s="237" t="s">
        <v>42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180</v>
      </c>
      <c r="AT233" s="240" t="s">
        <v>175</v>
      </c>
      <c r="AU233" s="240" t="s">
        <v>85</v>
      </c>
      <c r="AY233" s="18" t="s">
        <v>173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21</v>
      </c>
      <c r="BK233" s="241">
        <f>ROUND(I233*H233,2)</f>
        <v>0</v>
      </c>
      <c r="BL233" s="18" t="s">
        <v>180</v>
      </c>
      <c r="BM233" s="240" t="s">
        <v>1890</v>
      </c>
    </row>
    <row r="234" s="2" customFormat="1">
      <c r="A234" s="39"/>
      <c r="B234" s="40"/>
      <c r="C234" s="41"/>
      <c r="D234" s="242" t="s">
        <v>182</v>
      </c>
      <c r="E234" s="41"/>
      <c r="F234" s="243" t="s">
        <v>305</v>
      </c>
      <c r="G234" s="41"/>
      <c r="H234" s="41"/>
      <c r="I234" s="244"/>
      <c r="J234" s="41"/>
      <c r="K234" s="41"/>
      <c r="L234" s="45"/>
      <c r="M234" s="245"/>
      <c r="N234" s="24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182</v>
      </c>
      <c r="AU234" s="18" t="s">
        <v>85</v>
      </c>
    </row>
    <row r="235" s="13" customFormat="1">
      <c r="A235" s="13"/>
      <c r="B235" s="247"/>
      <c r="C235" s="248"/>
      <c r="D235" s="242" t="s">
        <v>184</v>
      </c>
      <c r="E235" s="249" t="s">
        <v>1</v>
      </c>
      <c r="F235" s="250" t="s">
        <v>1844</v>
      </c>
      <c r="G235" s="248"/>
      <c r="H235" s="249" t="s">
        <v>1</v>
      </c>
      <c r="I235" s="251"/>
      <c r="J235" s="248"/>
      <c r="K235" s="248"/>
      <c r="L235" s="252"/>
      <c r="M235" s="253"/>
      <c r="N235" s="254"/>
      <c r="O235" s="254"/>
      <c r="P235" s="254"/>
      <c r="Q235" s="254"/>
      <c r="R235" s="254"/>
      <c r="S235" s="254"/>
      <c r="T235" s="25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6" t="s">
        <v>184</v>
      </c>
      <c r="AU235" s="256" t="s">
        <v>85</v>
      </c>
      <c r="AV235" s="13" t="s">
        <v>21</v>
      </c>
      <c r="AW235" s="13" t="s">
        <v>34</v>
      </c>
      <c r="AX235" s="13" t="s">
        <v>77</v>
      </c>
      <c r="AY235" s="256" t="s">
        <v>173</v>
      </c>
    </row>
    <row r="236" s="14" customFormat="1">
      <c r="A236" s="14"/>
      <c r="B236" s="257"/>
      <c r="C236" s="258"/>
      <c r="D236" s="242" t="s">
        <v>184</v>
      </c>
      <c r="E236" s="259" t="s">
        <v>1</v>
      </c>
      <c r="F236" s="260" t="s">
        <v>1845</v>
      </c>
      <c r="G236" s="258"/>
      <c r="H236" s="261">
        <v>14.4</v>
      </c>
      <c r="I236" s="262"/>
      <c r="J236" s="258"/>
      <c r="K236" s="258"/>
      <c r="L236" s="263"/>
      <c r="M236" s="264"/>
      <c r="N236" s="265"/>
      <c r="O236" s="265"/>
      <c r="P236" s="265"/>
      <c r="Q236" s="265"/>
      <c r="R236" s="265"/>
      <c r="S236" s="265"/>
      <c r="T236" s="26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7" t="s">
        <v>184</v>
      </c>
      <c r="AU236" s="267" t="s">
        <v>85</v>
      </c>
      <c r="AV236" s="14" t="s">
        <v>85</v>
      </c>
      <c r="AW236" s="14" t="s">
        <v>34</v>
      </c>
      <c r="AX236" s="14" t="s">
        <v>77</v>
      </c>
      <c r="AY236" s="267" t="s">
        <v>173</v>
      </c>
    </row>
    <row r="237" s="13" customFormat="1">
      <c r="A237" s="13"/>
      <c r="B237" s="247"/>
      <c r="C237" s="248"/>
      <c r="D237" s="242" t="s">
        <v>184</v>
      </c>
      <c r="E237" s="249" t="s">
        <v>1</v>
      </c>
      <c r="F237" s="250" t="s">
        <v>215</v>
      </c>
      <c r="G237" s="248"/>
      <c r="H237" s="249" t="s">
        <v>1</v>
      </c>
      <c r="I237" s="251"/>
      <c r="J237" s="248"/>
      <c r="K237" s="248"/>
      <c r="L237" s="252"/>
      <c r="M237" s="253"/>
      <c r="N237" s="254"/>
      <c r="O237" s="254"/>
      <c r="P237" s="254"/>
      <c r="Q237" s="254"/>
      <c r="R237" s="254"/>
      <c r="S237" s="254"/>
      <c r="T237" s="25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6" t="s">
        <v>184</v>
      </c>
      <c r="AU237" s="256" t="s">
        <v>85</v>
      </c>
      <c r="AV237" s="13" t="s">
        <v>21</v>
      </c>
      <c r="AW237" s="13" t="s">
        <v>34</v>
      </c>
      <c r="AX237" s="13" t="s">
        <v>77</v>
      </c>
      <c r="AY237" s="256" t="s">
        <v>173</v>
      </c>
    </row>
    <row r="238" s="14" customFormat="1">
      <c r="A238" s="14"/>
      <c r="B238" s="257"/>
      <c r="C238" s="258"/>
      <c r="D238" s="242" t="s">
        <v>184</v>
      </c>
      <c r="E238" s="259" t="s">
        <v>1</v>
      </c>
      <c r="F238" s="260" t="s">
        <v>1845</v>
      </c>
      <c r="G238" s="258"/>
      <c r="H238" s="261">
        <v>14.4</v>
      </c>
      <c r="I238" s="262"/>
      <c r="J238" s="258"/>
      <c r="K238" s="258"/>
      <c r="L238" s="263"/>
      <c r="M238" s="264"/>
      <c r="N238" s="265"/>
      <c r="O238" s="265"/>
      <c r="P238" s="265"/>
      <c r="Q238" s="265"/>
      <c r="R238" s="265"/>
      <c r="S238" s="265"/>
      <c r="T238" s="26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7" t="s">
        <v>184</v>
      </c>
      <c r="AU238" s="267" t="s">
        <v>85</v>
      </c>
      <c r="AV238" s="14" t="s">
        <v>85</v>
      </c>
      <c r="AW238" s="14" t="s">
        <v>34</v>
      </c>
      <c r="AX238" s="14" t="s">
        <v>77</v>
      </c>
      <c r="AY238" s="267" t="s">
        <v>173</v>
      </c>
    </row>
    <row r="239" s="15" customFormat="1">
      <c r="A239" s="15"/>
      <c r="B239" s="268"/>
      <c r="C239" s="269"/>
      <c r="D239" s="242" t="s">
        <v>184</v>
      </c>
      <c r="E239" s="270" t="s">
        <v>1</v>
      </c>
      <c r="F239" s="271" t="s">
        <v>187</v>
      </c>
      <c r="G239" s="269"/>
      <c r="H239" s="272">
        <v>28.800000000000001</v>
      </c>
      <c r="I239" s="273"/>
      <c r="J239" s="269"/>
      <c r="K239" s="269"/>
      <c r="L239" s="274"/>
      <c r="M239" s="275"/>
      <c r="N239" s="276"/>
      <c r="O239" s="276"/>
      <c r="P239" s="276"/>
      <c r="Q239" s="276"/>
      <c r="R239" s="276"/>
      <c r="S239" s="276"/>
      <c r="T239" s="27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8" t="s">
        <v>184</v>
      </c>
      <c r="AU239" s="278" t="s">
        <v>85</v>
      </c>
      <c r="AV239" s="15" t="s">
        <v>180</v>
      </c>
      <c r="AW239" s="15" t="s">
        <v>34</v>
      </c>
      <c r="AX239" s="15" t="s">
        <v>21</v>
      </c>
      <c r="AY239" s="278" t="s">
        <v>173</v>
      </c>
    </row>
    <row r="240" s="2" customFormat="1" ht="16.5" customHeight="1">
      <c r="A240" s="39"/>
      <c r="B240" s="40"/>
      <c r="C240" s="291" t="s">
        <v>306</v>
      </c>
      <c r="D240" s="291" t="s">
        <v>295</v>
      </c>
      <c r="E240" s="292" t="s">
        <v>307</v>
      </c>
      <c r="F240" s="293" t="s">
        <v>308</v>
      </c>
      <c r="G240" s="294" t="s">
        <v>309</v>
      </c>
      <c r="H240" s="295">
        <v>0.86399999999999999</v>
      </c>
      <c r="I240" s="296"/>
      <c r="J240" s="297">
        <f>ROUND(I240*H240,2)</f>
        <v>0</v>
      </c>
      <c r="K240" s="293" t="s">
        <v>179</v>
      </c>
      <c r="L240" s="298"/>
      <c r="M240" s="299" t="s">
        <v>1</v>
      </c>
      <c r="N240" s="300" t="s">
        <v>42</v>
      </c>
      <c r="O240" s="92"/>
      <c r="P240" s="238">
        <f>O240*H240</f>
        <v>0</v>
      </c>
      <c r="Q240" s="238">
        <v>0.001</v>
      </c>
      <c r="R240" s="238">
        <f>Q240*H240</f>
        <v>0.00086399999999999997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238</v>
      </c>
      <c r="AT240" s="240" t="s">
        <v>295</v>
      </c>
      <c r="AU240" s="240" t="s">
        <v>85</v>
      </c>
      <c r="AY240" s="18" t="s">
        <v>173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21</v>
      </c>
      <c r="BK240" s="241">
        <f>ROUND(I240*H240,2)</f>
        <v>0</v>
      </c>
      <c r="BL240" s="18" t="s">
        <v>180</v>
      </c>
      <c r="BM240" s="240" t="s">
        <v>1891</v>
      </c>
    </row>
    <row r="241" s="2" customFormat="1">
      <c r="A241" s="39"/>
      <c r="B241" s="40"/>
      <c r="C241" s="41"/>
      <c r="D241" s="242" t="s">
        <v>182</v>
      </c>
      <c r="E241" s="41"/>
      <c r="F241" s="243" t="s">
        <v>308</v>
      </c>
      <c r="G241" s="41"/>
      <c r="H241" s="41"/>
      <c r="I241" s="244"/>
      <c r="J241" s="41"/>
      <c r="K241" s="41"/>
      <c r="L241" s="45"/>
      <c r="M241" s="245"/>
      <c r="N241" s="24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182</v>
      </c>
      <c r="AU241" s="18" t="s">
        <v>85</v>
      </c>
    </row>
    <row r="242" s="14" customFormat="1">
      <c r="A242" s="14"/>
      <c r="B242" s="257"/>
      <c r="C242" s="258"/>
      <c r="D242" s="242" t="s">
        <v>184</v>
      </c>
      <c r="E242" s="259" t="s">
        <v>1</v>
      </c>
      <c r="F242" s="260" t="s">
        <v>1892</v>
      </c>
      <c r="G242" s="258"/>
      <c r="H242" s="261">
        <v>0.86399999999999999</v>
      </c>
      <c r="I242" s="262"/>
      <c r="J242" s="258"/>
      <c r="K242" s="258"/>
      <c r="L242" s="263"/>
      <c r="M242" s="264"/>
      <c r="N242" s="265"/>
      <c r="O242" s="265"/>
      <c r="P242" s="265"/>
      <c r="Q242" s="265"/>
      <c r="R242" s="265"/>
      <c r="S242" s="265"/>
      <c r="T242" s="26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7" t="s">
        <v>184</v>
      </c>
      <c r="AU242" s="267" t="s">
        <v>85</v>
      </c>
      <c r="AV242" s="14" t="s">
        <v>85</v>
      </c>
      <c r="AW242" s="14" t="s">
        <v>34</v>
      </c>
      <c r="AX242" s="14" t="s">
        <v>77</v>
      </c>
      <c r="AY242" s="267" t="s">
        <v>173</v>
      </c>
    </row>
    <row r="243" s="15" customFormat="1">
      <c r="A243" s="15"/>
      <c r="B243" s="268"/>
      <c r="C243" s="269"/>
      <c r="D243" s="242" t="s">
        <v>184</v>
      </c>
      <c r="E243" s="270" t="s">
        <v>1</v>
      </c>
      <c r="F243" s="271" t="s">
        <v>187</v>
      </c>
      <c r="G243" s="269"/>
      <c r="H243" s="272">
        <v>0.86399999999999999</v>
      </c>
      <c r="I243" s="273"/>
      <c r="J243" s="269"/>
      <c r="K243" s="269"/>
      <c r="L243" s="274"/>
      <c r="M243" s="275"/>
      <c r="N243" s="276"/>
      <c r="O243" s="276"/>
      <c r="P243" s="276"/>
      <c r="Q243" s="276"/>
      <c r="R243" s="276"/>
      <c r="S243" s="276"/>
      <c r="T243" s="277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8" t="s">
        <v>184</v>
      </c>
      <c r="AU243" s="278" t="s">
        <v>85</v>
      </c>
      <c r="AV243" s="15" t="s">
        <v>180</v>
      </c>
      <c r="AW243" s="15" t="s">
        <v>34</v>
      </c>
      <c r="AX243" s="15" t="s">
        <v>21</v>
      </c>
      <c r="AY243" s="278" t="s">
        <v>173</v>
      </c>
    </row>
    <row r="244" s="2" customFormat="1">
      <c r="A244" s="39"/>
      <c r="B244" s="40"/>
      <c r="C244" s="229" t="s">
        <v>312</v>
      </c>
      <c r="D244" s="229" t="s">
        <v>175</v>
      </c>
      <c r="E244" s="230" t="s">
        <v>313</v>
      </c>
      <c r="F244" s="231" t="s">
        <v>314</v>
      </c>
      <c r="G244" s="232" t="s">
        <v>178</v>
      </c>
      <c r="H244" s="233">
        <v>28.800000000000001</v>
      </c>
      <c r="I244" s="234"/>
      <c r="J244" s="235">
        <f>ROUND(I244*H244,2)</f>
        <v>0</v>
      </c>
      <c r="K244" s="231" t="s">
        <v>179</v>
      </c>
      <c r="L244" s="45"/>
      <c r="M244" s="236" t="s">
        <v>1</v>
      </c>
      <c r="N244" s="237" t="s">
        <v>42</v>
      </c>
      <c r="O244" s="92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180</v>
      </c>
      <c r="AT244" s="240" t="s">
        <v>175</v>
      </c>
      <c r="AU244" s="240" t="s">
        <v>85</v>
      </c>
      <c r="AY244" s="18" t="s">
        <v>173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21</v>
      </c>
      <c r="BK244" s="241">
        <f>ROUND(I244*H244,2)</f>
        <v>0</v>
      </c>
      <c r="BL244" s="18" t="s">
        <v>180</v>
      </c>
      <c r="BM244" s="240" t="s">
        <v>1893</v>
      </c>
    </row>
    <row r="245" s="2" customFormat="1">
      <c r="A245" s="39"/>
      <c r="B245" s="40"/>
      <c r="C245" s="41"/>
      <c r="D245" s="242" t="s">
        <v>182</v>
      </c>
      <c r="E245" s="41"/>
      <c r="F245" s="243" t="s">
        <v>316</v>
      </c>
      <c r="G245" s="41"/>
      <c r="H245" s="41"/>
      <c r="I245" s="244"/>
      <c r="J245" s="41"/>
      <c r="K245" s="41"/>
      <c r="L245" s="45"/>
      <c r="M245" s="245"/>
      <c r="N245" s="24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182</v>
      </c>
      <c r="AU245" s="18" t="s">
        <v>85</v>
      </c>
    </row>
    <row r="246" s="13" customFormat="1">
      <c r="A246" s="13"/>
      <c r="B246" s="247"/>
      <c r="C246" s="248"/>
      <c r="D246" s="242" t="s">
        <v>184</v>
      </c>
      <c r="E246" s="249" t="s">
        <v>1</v>
      </c>
      <c r="F246" s="250" t="s">
        <v>317</v>
      </c>
      <c r="G246" s="248"/>
      <c r="H246" s="249" t="s">
        <v>1</v>
      </c>
      <c r="I246" s="251"/>
      <c r="J246" s="248"/>
      <c r="K246" s="248"/>
      <c r="L246" s="252"/>
      <c r="M246" s="253"/>
      <c r="N246" s="254"/>
      <c r="O246" s="254"/>
      <c r="P246" s="254"/>
      <c r="Q246" s="254"/>
      <c r="R246" s="254"/>
      <c r="S246" s="254"/>
      <c r="T246" s="25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6" t="s">
        <v>184</v>
      </c>
      <c r="AU246" s="256" t="s">
        <v>85</v>
      </c>
      <c r="AV246" s="13" t="s">
        <v>21</v>
      </c>
      <c r="AW246" s="13" t="s">
        <v>34</v>
      </c>
      <c r="AX246" s="13" t="s">
        <v>77</v>
      </c>
      <c r="AY246" s="256" t="s">
        <v>173</v>
      </c>
    </row>
    <row r="247" s="14" customFormat="1">
      <c r="A247" s="14"/>
      <c r="B247" s="257"/>
      <c r="C247" s="258"/>
      <c r="D247" s="242" t="s">
        <v>184</v>
      </c>
      <c r="E247" s="259" t="s">
        <v>1</v>
      </c>
      <c r="F247" s="260" t="s">
        <v>1894</v>
      </c>
      <c r="G247" s="258"/>
      <c r="H247" s="261">
        <v>28.800000000000001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7" t="s">
        <v>184</v>
      </c>
      <c r="AU247" s="267" t="s">
        <v>85</v>
      </c>
      <c r="AV247" s="14" t="s">
        <v>85</v>
      </c>
      <c r="AW247" s="14" t="s">
        <v>34</v>
      </c>
      <c r="AX247" s="14" t="s">
        <v>77</v>
      </c>
      <c r="AY247" s="267" t="s">
        <v>173</v>
      </c>
    </row>
    <row r="248" s="15" customFormat="1">
      <c r="A248" s="15"/>
      <c r="B248" s="268"/>
      <c r="C248" s="269"/>
      <c r="D248" s="242" t="s">
        <v>184</v>
      </c>
      <c r="E248" s="270" t="s">
        <v>1</v>
      </c>
      <c r="F248" s="271" t="s">
        <v>187</v>
      </c>
      <c r="G248" s="269"/>
      <c r="H248" s="272">
        <v>28.800000000000001</v>
      </c>
      <c r="I248" s="273"/>
      <c r="J248" s="269"/>
      <c r="K248" s="269"/>
      <c r="L248" s="274"/>
      <c r="M248" s="275"/>
      <c r="N248" s="276"/>
      <c r="O248" s="276"/>
      <c r="P248" s="276"/>
      <c r="Q248" s="276"/>
      <c r="R248" s="276"/>
      <c r="S248" s="276"/>
      <c r="T248" s="277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8" t="s">
        <v>184</v>
      </c>
      <c r="AU248" s="278" t="s">
        <v>85</v>
      </c>
      <c r="AV248" s="15" t="s">
        <v>180</v>
      </c>
      <c r="AW248" s="15" t="s">
        <v>34</v>
      </c>
      <c r="AX248" s="15" t="s">
        <v>21</v>
      </c>
      <c r="AY248" s="278" t="s">
        <v>173</v>
      </c>
    </row>
    <row r="249" s="12" customFormat="1" ht="22.8" customHeight="1">
      <c r="A249" s="12"/>
      <c r="B249" s="213"/>
      <c r="C249" s="214"/>
      <c r="D249" s="215" t="s">
        <v>76</v>
      </c>
      <c r="E249" s="227" t="s">
        <v>85</v>
      </c>
      <c r="F249" s="227" t="s">
        <v>319</v>
      </c>
      <c r="G249" s="214"/>
      <c r="H249" s="214"/>
      <c r="I249" s="217"/>
      <c r="J249" s="228">
        <f>BK249</f>
        <v>0</v>
      </c>
      <c r="K249" s="214"/>
      <c r="L249" s="219"/>
      <c r="M249" s="220"/>
      <c r="N249" s="221"/>
      <c r="O249" s="221"/>
      <c r="P249" s="222">
        <f>SUM(P250:P301)</f>
        <v>0</v>
      </c>
      <c r="Q249" s="221"/>
      <c r="R249" s="222">
        <f>SUM(R250:R301)</f>
        <v>1.0185432040000002</v>
      </c>
      <c r="S249" s="221"/>
      <c r="T249" s="223">
        <f>SUM(T250:T301)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4" t="s">
        <v>21</v>
      </c>
      <c r="AT249" s="225" t="s">
        <v>76</v>
      </c>
      <c r="AU249" s="225" t="s">
        <v>21</v>
      </c>
      <c r="AY249" s="224" t="s">
        <v>173</v>
      </c>
      <c r="BK249" s="226">
        <f>SUM(BK250:BK301)</f>
        <v>0</v>
      </c>
    </row>
    <row r="250" s="2" customFormat="1" ht="21.75" customHeight="1">
      <c r="A250" s="39"/>
      <c r="B250" s="40"/>
      <c r="C250" s="229" t="s">
        <v>320</v>
      </c>
      <c r="D250" s="229" t="s">
        <v>175</v>
      </c>
      <c r="E250" s="230" t="s">
        <v>920</v>
      </c>
      <c r="F250" s="231" t="s">
        <v>921</v>
      </c>
      <c r="G250" s="232" t="s">
        <v>210</v>
      </c>
      <c r="H250" s="233">
        <v>11.279999999999999</v>
      </c>
      <c r="I250" s="234"/>
      <c r="J250" s="235">
        <f>ROUND(I250*H250,2)</f>
        <v>0</v>
      </c>
      <c r="K250" s="231" t="s">
        <v>179</v>
      </c>
      <c r="L250" s="45"/>
      <c r="M250" s="236" t="s">
        <v>1</v>
      </c>
      <c r="N250" s="237" t="s">
        <v>42</v>
      </c>
      <c r="O250" s="92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180</v>
      </c>
      <c r="AT250" s="240" t="s">
        <v>175</v>
      </c>
      <c r="AU250" s="240" t="s">
        <v>85</v>
      </c>
      <c r="AY250" s="18" t="s">
        <v>173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21</v>
      </c>
      <c r="BK250" s="241">
        <f>ROUND(I250*H250,2)</f>
        <v>0</v>
      </c>
      <c r="BL250" s="18" t="s">
        <v>180</v>
      </c>
      <c r="BM250" s="240" t="s">
        <v>1895</v>
      </c>
    </row>
    <row r="251" s="2" customFormat="1">
      <c r="A251" s="39"/>
      <c r="B251" s="40"/>
      <c r="C251" s="41"/>
      <c r="D251" s="242" t="s">
        <v>182</v>
      </c>
      <c r="E251" s="41"/>
      <c r="F251" s="243" t="s">
        <v>923</v>
      </c>
      <c r="G251" s="41"/>
      <c r="H251" s="41"/>
      <c r="I251" s="244"/>
      <c r="J251" s="41"/>
      <c r="K251" s="41"/>
      <c r="L251" s="45"/>
      <c r="M251" s="245"/>
      <c r="N251" s="24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182</v>
      </c>
      <c r="AU251" s="18" t="s">
        <v>85</v>
      </c>
    </row>
    <row r="252" s="13" customFormat="1">
      <c r="A252" s="13"/>
      <c r="B252" s="247"/>
      <c r="C252" s="248"/>
      <c r="D252" s="242" t="s">
        <v>184</v>
      </c>
      <c r="E252" s="249" t="s">
        <v>1</v>
      </c>
      <c r="F252" s="250" t="s">
        <v>340</v>
      </c>
      <c r="G252" s="248"/>
      <c r="H252" s="249" t="s">
        <v>1</v>
      </c>
      <c r="I252" s="251"/>
      <c r="J252" s="248"/>
      <c r="K252" s="248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184</v>
      </c>
      <c r="AU252" s="256" t="s">
        <v>85</v>
      </c>
      <c r="AV252" s="13" t="s">
        <v>21</v>
      </c>
      <c r="AW252" s="13" t="s">
        <v>34</v>
      </c>
      <c r="AX252" s="13" t="s">
        <v>77</v>
      </c>
      <c r="AY252" s="256" t="s">
        <v>173</v>
      </c>
    </row>
    <row r="253" s="14" customFormat="1">
      <c r="A253" s="14"/>
      <c r="B253" s="257"/>
      <c r="C253" s="258"/>
      <c r="D253" s="242" t="s">
        <v>184</v>
      </c>
      <c r="E253" s="259" t="s">
        <v>1</v>
      </c>
      <c r="F253" s="260" t="s">
        <v>1896</v>
      </c>
      <c r="G253" s="258"/>
      <c r="H253" s="261">
        <v>9.5999999999999996</v>
      </c>
      <c r="I253" s="262"/>
      <c r="J253" s="258"/>
      <c r="K253" s="258"/>
      <c r="L253" s="263"/>
      <c r="M253" s="264"/>
      <c r="N253" s="265"/>
      <c r="O253" s="265"/>
      <c r="P253" s="265"/>
      <c r="Q253" s="265"/>
      <c r="R253" s="265"/>
      <c r="S253" s="265"/>
      <c r="T253" s="26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7" t="s">
        <v>184</v>
      </c>
      <c r="AU253" s="267" t="s">
        <v>85</v>
      </c>
      <c r="AV253" s="14" t="s">
        <v>85</v>
      </c>
      <c r="AW253" s="14" t="s">
        <v>34</v>
      </c>
      <c r="AX253" s="14" t="s">
        <v>77</v>
      </c>
      <c r="AY253" s="267" t="s">
        <v>173</v>
      </c>
    </row>
    <row r="254" s="13" customFormat="1">
      <c r="A254" s="13"/>
      <c r="B254" s="247"/>
      <c r="C254" s="248"/>
      <c r="D254" s="242" t="s">
        <v>184</v>
      </c>
      <c r="E254" s="249" t="s">
        <v>1</v>
      </c>
      <c r="F254" s="250" t="s">
        <v>1897</v>
      </c>
      <c r="G254" s="248"/>
      <c r="H254" s="249" t="s">
        <v>1</v>
      </c>
      <c r="I254" s="251"/>
      <c r="J254" s="248"/>
      <c r="K254" s="248"/>
      <c r="L254" s="252"/>
      <c r="M254" s="253"/>
      <c r="N254" s="254"/>
      <c r="O254" s="254"/>
      <c r="P254" s="254"/>
      <c r="Q254" s="254"/>
      <c r="R254" s="254"/>
      <c r="S254" s="254"/>
      <c r="T254" s="25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6" t="s">
        <v>184</v>
      </c>
      <c r="AU254" s="256" t="s">
        <v>85</v>
      </c>
      <c r="AV254" s="13" t="s">
        <v>21</v>
      </c>
      <c r="AW254" s="13" t="s">
        <v>34</v>
      </c>
      <c r="AX254" s="13" t="s">
        <v>77</v>
      </c>
      <c r="AY254" s="256" t="s">
        <v>173</v>
      </c>
    </row>
    <row r="255" s="14" customFormat="1">
      <c r="A255" s="14"/>
      <c r="B255" s="257"/>
      <c r="C255" s="258"/>
      <c r="D255" s="242" t="s">
        <v>184</v>
      </c>
      <c r="E255" s="259" t="s">
        <v>1</v>
      </c>
      <c r="F255" s="260" t="s">
        <v>1898</v>
      </c>
      <c r="G255" s="258"/>
      <c r="H255" s="261">
        <v>1.6799999999999999</v>
      </c>
      <c r="I255" s="262"/>
      <c r="J255" s="258"/>
      <c r="K255" s="258"/>
      <c r="L255" s="263"/>
      <c r="M255" s="264"/>
      <c r="N255" s="265"/>
      <c r="O255" s="265"/>
      <c r="P255" s="265"/>
      <c r="Q255" s="265"/>
      <c r="R255" s="265"/>
      <c r="S255" s="265"/>
      <c r="T255" s="26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7" t="s">
        <v>184</v>
      </c>
      <c r="AU255" s="267" t="s">
        <v>85</v>
      </c>
      <c r="AV255" s="14" t="s">
        <v>85</v>
      </c>
      <c r="AW255" s="14" t="s">
        <v>34</v>
      </c>
      <c r="AX255" s="14" t="s">
        <v>77</v>
      </c>
      <c r="AY255" s="267" t="s">
        <v>173</v>
      </c>
    </row>
    <row r="256" s="15" customFormat="1">
      <c r="A256" s="15"/>
      <c r="B256" s="268"/>
      <c r="C256" s="269"/>
      <c r="D256" s="242" t="s">
        <v>184</v>
      </c>
      <c r="E256" s="270" t="s">
        <v>1</v>
      </c>
      <c r="F256" s="271" t="s">
        <v>187</v>
      </c>
      <c r="G256" s="269"/>
      <c r="H256" s="272">
        <v>11.279999999999999</v>
      </c>
      <c r="I256" s="273"/>
      <c r="J256" s="269"/>
      <c r="K256" s="269"/>
      <c r="L256" s="274"/>
      <c r="M256" s="275"/>
      <c r="N256" s="276"/>
      <c r="O256" s="276"/>
      <c r="P256" s="276"/>
      <c r="Q256" s="276"/>
      <c r="R256" s="276"/>
      <c r="S256" s="276"/>
      <c r="T256" s="277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8" t="s">
        <v>184</v>
      </c>
      <c r="AU256" s="278" t="s">
        <v>85</v>
      </c>
      <c r="AV256" s="15" t="s">
        <v>180</v>
      </c>
      <c r="AW256" s="15" t="s">
        <v>34</v>
      </c>
      <c r="AX256" s="15" t="s">
        <v>21</v>
      </c>
      <c r="AY256" s="278" t="s">
        <v>173</v>
      </c>
    </row>
    <row r="257" s="2" customFormat="1" ht="33" customHeight="1">
      <c r="A257" s="39"/>
      <c r="B257" s="40"/>
      <c r="C257" s="229" t="s">
        <v>7</v>
      </c>
      <c r="D257" s="229" t="s">
        <v>175</v>
      </c>
      <c r="E257" s="230" t="s">
        <v>331</v>
      </c>
      <c r="F257" s="231" t="s">
        <v>332</v>
      </c>
      <c r="G257" s="232" t="s">
        <v>210</v>
      </c>
      <c r="H257" s="233">
        <v>11.279999999999999</v>
      </c>
      <c r="I257" s="234"/>
      <c r="J257" s="235">
        <f>ROUND(I257*H257,2)</f>
        <v>0</v>
      </c>
      <c r="K257" s="231" t="s">
        <v>179</v>
      </c>
      <c r="L257" s="45"/>
      <c r="M257" s="236" t="s">
        <v>1</v>
      </c>
      <c r="N257" s="237" t="s">
        <v>42</v>
      </c>
      <c r="O257" s="92"/>
      <c r="P257" s="238">
        <f>O257*H257</f>
        <v>0</v>
      </c>
      <c r="Q257" s="238">
        <v>0</v>
      </c>
      <c r="R257" s="238">
        <f>Q257*H257</f>
        <v>0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180</v>
      </c>
      <c r="AT257" s="240" t="s">
        <v>175</v>
      </c>
      <c r="AU257" s="240" t="s">
        <v>85</v>
      </c>
      <c r="AY257" s="18" t="s">
        <v>173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21</v>
      </c>
      <c r="BK257" s="241">
        <f>ROUND(I257*H257,2)</f>
        <v>0</v>
      </c>
      <c r="BL257" s="18" t="s">
        <v>180</v>
      </c>
      <c r="BM257" s="240" t="s">
        <v>1899</v>
      </c>
    </row>
    <row r="258" s="2" customFormat="1">
      <c r="A258" s="39"/>
      <c r="B258" s="40"/>
      <c r="C258" s="41"/>
      <c r="D258" s="242" t="s">
        <v>182</v>
      </c>
      <c r="E258" s="41"/>
      <c r="F258" s="243" t="s">
        <v>334</v>
      </c>
      <c r="G258" s="41"/>
      <c r="H258" s="41"/>
      <c r="I258" s="244"/>
      <c r="J258" s="41"/>
      <c r="K258" s="41"/>
      <c r="L258" s="45"/>
      <c r="M258" s="245"/>
      <c r="N258" s="24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182</v>
      </c>
      <c r="AU258" s="18" t="s">
        <v>85</v>
      </c>
    </row>
    <row r="259" s="2" customFormat="1" ht="16.5" customHeight="1">
      <c r="A259" s="39"/>
      <c r="B259" s="40"/>
      <c r="C259" s="229" t="s">
        <v>335</v>
      </c>
      <c r="D259" s="229" t="s">
        <v>175</v>
      </c>
      <c r="E259" s="230" t="s">
        <v>336</v>
      </c>
      <c r="F259" s="231" t="s">
        <v>337</v>
      </c>
      <c r="G259" s="232" t="s">
        <v>178</v>
      </c>
      <c r="H259" s="233">
        <v>14.640000000000001</v>
      </c>
      <c r="I259" s="234"/>
      <c r="J259" s="235">
        <f>ROUND(I259*H259,2)</f>
        <v>0</v>
      </c>
      <c r="K259" s="231" t="s">
        <v>179</v>
      </c>
      <c r="L259" s="45"/>
      <c r="M259" s="236" t="s">
        <v>1</v>
      </c>
      <c r="N259" s="237" t="s">
        <v>42</v>
      </c>
      <c r="O259" s="92"/>
      <c r="P259" s="238">
        <f>O259*H259</f>
        <v>0</v>
      </c>
      <c r="Q259" s="238">
        <v>0.0014357</v>
      </c>
      <c r="R259" s="238">
        <f>Q259*H259</f>
        <v>0.021018648000000001</v>
      </c>
      <c r="S259" s="238">
        <v>0</v>
      </c>
      <c r="T259" s="23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180</v>
      </c>
      <c r="AT259" s="240" t="s">
        <v>175</v>
      </c>
      <c r="AU259" s="240" t="s">
        <v>85</v>
      </c>
      <c r="AY259" s="18" t="s">
        <v>173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21</v>
      </c>
      <c r="BK259" s="241">
        <f>ROUND(I259*H259,2)</f>
        <v>0</v>
      </c>
      <c r="BL259" s="18" t="s">
        <v>180</v>
      </c>
      <c r="BM259" s="240" t="s">
        <v>1900</v>
      </c>
    </row>
    <row r="260" s="2" customFormat="1">
      <c r="A260" s="39"/>
      <c r="B260" s="40"/>
      <c r="C260" s="41"/>
      <c r="D260" s="242" t="s">
        <v>182</v>
      </c>
      <c r="E260" s="41"/>
      <c r="F260" s="243" t="s">
        <v>339</v>
      </c>
      <c r="G260" s="41"/>
      <c r="H260" s="41"/>
      <c r="I260" s="244"/>
      <c r="J260" s="41"/>
      <c r="K260" s="41"/>
      <c r="L260" s="45"/>
      <c r="M260" s="245"/>
      <c r="N260" s="24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182</v>
      </c>
      <c r="AU260" s="18" t="s">
        <v>85</v>
      </c>
    </row>
    <row r="261" s="13" customFormat="1">
      <c r="A261" s="13"/>
      <c r="B261" s="247"/>
      <c r="C261" s="248"/>
      <c r="D261" s="242" t="s">
        <v>184</v>
      </c>
      <c r="E261" s="249" t="s">
        <v>1</v>
      </c>
      <c r="F261" s="250" t="s">
        <v>340</v>
      </c>
      <c r="G261" s="248"/>
      <c r="H261" s="249" t="s">
        <v>1</v>
      </c>
      <c r="I261" s="251"/>
      <c r="J261" s="248"/>
      <c r="K261" s="248"/>
      <c r="L261" s="252"/>
      <c r="M261" s="253"/>
      <c r="N261" s="254"/>
      <c r="O261" s="254"/>
      <c r="P261" s="254"/>
      <c r="Q261" s="254"/>
      <c r="R261" s="254"/>
      <c r="S261" s="254"/>
      <c r="T261" s="25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6" t="s">
        <v>184</v>
      </c>
      <c r="AU261" s="256" t="s">
        <v>85</v>
      </c>
      <c r="AV261" s="13" t="s">
        <v>21</v>
      </c>
      <c r="AW261" s="13" t="s">
        <v>34</v>
      </c>
      <c r="AX261" s="13" t="s">
        <v>77</v>
      </c>
      <c r="AY261" s="256" t="s">
        <v>173</v>
      </c>
    </row>
    <row r="262" s="14" customFormat="1">
      <c r="A262" s="14"/>
      <c r="B262" s="257"/>
      <c r="C262" s="258"/>
      <c r="D262" s="242" t="s">
        <v>184</v>
      </c>
      <c r="E262" s="259" t="s">
        <v>1</v>
      </c>
      <c r="F262" s="260" t="s">
        <v>1901</v>
      </c>
      <c r="G262" s="258"/>
      <c r="H262" s="261">
        <v>10.65</v>
      </c>
      <c r="I262" s="262"/>
      <c r="J262" s="258"/>
      <c r="K262" s="258"/>
      <c r="L262" s="263"/>
      <c r="M262" s="264"/>
      <c r="N262" s="265"/>
      <c r="O262" s="265"/>
      <c r="P262" s="265"/>
      <c r="Q262" s="265"/>
      <c r="R262" s="265"/>
      <c r="S262" s="265"/>
      <c r="T262" s="26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7" t="s">
        <v>184</v>
      </c>
      <c r="AU262" s="267" t="s">
        <v>85</v>
      </c>
      <c r="AV262" s="14" t="s">
        <v>85</v>
      </c>
      <c r="AW262" s="14" t="s">
        <v>34</v>
      </c>
      <c r="AX262" s="14" t="s">
        <v>77</v>
      </c>
      <c r="AY262" s="267" t="s">
        <v>173</v>
      </c>
    </row>
    <row r="263" s="13" customFormat="1">
      <c r="A263" s="13"/>
      <c r="B263" s="247"/>
      <c r="C263" s="248"/>
      <c r="D263" s="242" t="s">
        <v>184</v>
      </c>
      <c r="E263" s="249" t="s">
        <v>1</v>
      </c>
      <c r="F263" s="250" t="s">
        <v>329</v>
      </c>
      <c r="G263" s="248"/>
      <c r="H263" s="249" t="s">
        <v>1</v>
      </c>
      <c r="I263" s="251"/>
      <c r="J263" s="248"/>
      <c r="K263" s="248"/>
      <c r="L263" s="252"/>
      <c r="M263" s="253"/>
      <c r="N263" s="254"/>
      <c r="O263" s="254"/>
      <c r="P263" s="254"/>
      <c r="Q263" s="254"/>
      <c r="R263" s="254"/>
      <c r="S263" s="254"/>
      <c r="T263" s="25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6" t="s">
        <v>184</v>
      </c>
      <c r="AU263" s="256" t="s">
        <v>85</v>
      </c>
      <c r="AV263" s="13" t="s">
        <v>21</v>
      </c>
      <c r="AW263" s="13" t="s">
        <v>34</v>
      </c>
      <c r="AX263" s="13" t="s">
        <v>77</v>
      </c>
      <c r="AY263" s="256" t="s">
        <v>173</v>
      </c>
    </row>
    <row r="264" s="14" customFormat="1">
      <c r="A264" s="14"/>
      <c r="B264" s="257"/>
      <c r="C264" s="258"/>
      <c r="D264" s="242" t="s">
        <v>184</v>
      </c>
      <c r="E264" s="259" t="s">
        <v>1</v>
      </c>
      <c r="F264" s="260" t="s">
        <v>1902</v>
      </c>
      <c r="G264" s="258"/>
      <c r="H264" s="261">
        <v>3.9900000000000002</v>
      </c>
      <c r="I264" s="262"/>
      <c r="J264" s="258"/>
      <c r="K264" s="258"/>
      <c r="L264" s="263"/>
      <c r="M264" s="264"/>
      <c r="N264" s="265"/>
      <c r="O264" s="265"/>
      <c r="P264" s="265"/>
      <c r="Q264" s="265"/>
      <c r="R264" s="265"/>
      <c r="S264" s="265"/>
      <c r="T264" s="26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7" t="s">
        <v>184</v>
      </c>
      <c r="AU264" s="267" t="s">
        <v>85</v>
      </c>
      <c r="AV264" s="14" t="s">
        <v>85</v>
      </c>
      <c r="AW264" s="14" t="s">
        <v>34</v>
      </c>
      <c r="AX264" s="14" t="s">
        <v>77</v>
      </c>
      <c r="AY264" s="267" t="s">
        <v>173</v>
      </c>
    </row>
    <row r="265" s="15" customFormat="1">
      <c r="A265" s="15"/>
      <c r="B265" s="268"/>
      <c r="C265" s="269"/>
      <c r="D265" s="242" t="s">
        <v>184</v>
      </c>
      <c r="E265" s="270" t="s">
        <v>1</v>
      </c>
      <c r="F265" s="271" t="s">
        <v>187</v>
      </c>
      <c r="G265" s="269"/>
      <c r="H265" s="272">
        <v>14.640000000000001</v>
      </c>
      <c r="I265" s="273"/>
      <c r="J265" s="269"/>
      <c r="K265" s="269"/>
      <c r="L265" s="274"/>
      <c r="M265" s="275"/>
      <c r="N265" s="276"/>
      <c r="O265" s="276"/>
      <c r="P265" s="276"/>
      <c r="Q265" s="276"/>
      <c r="R265" s="276"/>
      <c r="S265" s="276"/>
      <c r="T265" s="277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8" t="s">
        <v>184</v>
      </c>
      <c r="AU265" s="278" t="s">
        <v>85</v>
      </c>
      <c r="AV265" s="15" t="s">
        <v>180</v>
      </c>
      <c r="AW265" s="15" t="s">
        <v>34</v>
      </c>
      <c r="AX265" s="15" t="s">
        <v>21</v>
      </c>
      <c r="AY265" s="278" t="s">
        <v>173</v>
      </c>
    </row>
    <row r="266" s="2" customFormat="1" ht="16.5" customHeight="1">
      <c r="A266" s="39"/>
      <c r="B266" s="40"/>
      <c r="C266" s="229" t="s">
        <v>344</v>
      </c>
      <c r="D266" s="229" t="s">
        <v>175</v>
      </c>
      <c r="E266" s="230" t="s">
        <v>345</v>
      </c>
      <c r="F266" s="231" t="s">
        <v>346</v>
      </c>
      <c r="G266" s="232" t="s">
        <v>178</v>
      </c>
      <c r="H266" s="233">
        <v>14.640000000000001</v>
      </c>
      <c r="I266" s="234"/>
      <c r="J266" s="235">
        <f>ROUND(I266*H266,2)</f>
        <v>0</v>
      </c>
      <c r="K266" s="231" t="s">
        <v>179</v>
      </c>
      <c r="L266" s="45"/>
      <c r="M266" s="236" t="s">
        <v>1</v>
      </c>
      <c r="N266" s="237" t="s">
        <v>42</v>
      </c>
      <c r="O266" s="92"/>
      <c r="P266" s="238">
        <f>O266*H266</f>
        <v>0</v>
      </c>
      <c r="Q266" s="238">
        <v>3.6000000000000001E-05</v>
      </c>
      <c r="R266" s="238">
        <f>Q266*H266</f>
        <v>0.00052704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180</v>
      </c>
      <c r="AT266" s="240" t="s">
        <v>175</v>
      </c>
      <c r="AU266" s="240" t="s">
        <v>85</v>
      </c>
      <c r="AY266" s="18" t="s">
        <v>173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21</v>
      </c>
      <c r="BK266" s="241">
        <f>ROUND(I266*H266,2)</f>
        <v>0</v>
      </c>
      <c r="BL266" s="18" t="s">
        <v>180</v>
      </c>
      <c r="BM266" s="240" t="s">
        <v>1903</v>
      </c>
    </row>
    <row r="267" s="2" customFormat="1">
      <c r="A267" s="39"/>
      <c r="B267" s="40"/>
      <c r="C267" s="41"/>
      <c r="D267" s="242" t="s">
        <v>182</v>
      </c>
      <c r="E267" s="41"/>
      <c r="F267" s="243" t="s">
        <v>348</v>
      </c>
      <c r="G267" s="41"/>
      <c r="H267" s="41"/>
      <c r="I267" s="244"/>
      <c r="J267" s="41"/>
      <c r="K267" s="41"/>
      <c r="L267" s="45"/>
      <c r="M267" s="245"/>
      <c r="N267" s="24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182</v>
      </c>
      <c r="AU267" s="18" t="s">
        <v>85</v>
      </c>
    </row>
    <row r="268" s="2" customFormat="1" ht="21.75" customHeight="1">
      <c r="A268" s="39"/>
      <c r="B268" s="40"/>
      <c r="C268" s="229" t="s">
        <v>349</v>
      </c>
      <c r="D268" s="229" t="s">
        <v>175</v>
      </c>
      <c r="E268" s="230" t="s">
        <v>350</v>
      </c>
      <c r="F268" s="231" t="s">
        <v>351</v>
      </c>
      <c r="G268" s="232" t="s">
        <v>251</v>
      </c>
      <c r="H268" s="233">
        <v>0.14799999999999999</v>
      </c>
      <c r="I268" s="234"/>
      <c r="J268" s="235">
        <f>ROUND(I268*H268,2)</f>
        <v>0</v>
      </c>
      <c r="K268" s="231" t="s">
        <v>179</v>
      </c>
      <c r="L268" s="45"/>
      <c r="M268" s="236" t="s">
        <v>1</v>
      </c>
      <c r="N268" s="237" t="s">
        <v>42</v>
      </c>
      <c r="O268" s="92"/>
      <c r="P268" s="238">
        <f>O268*H268</f>
        <v>0</v>
      </c>
      <c r="Q268" s="238">
        <v>1.038303</v>
      </c>
      <c r="R268" s="238">
        <f>Q268*H268</f>
        <v>0.153668844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180</v>
      </c>
      <c r="AT268" s="240" t="s">
        <v>175</v>
      </c>
      <c r="AU268" s="240" t="s">
        <v>85</v>
      </c>
      <c r="AY268" s="18" t="s">
        <v>173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21</v>
      </c>
      <c r="BK268" s="241">
        <f>ROUND(I268*H268,2)</f>
        <v>0</v>
      </c>
      <c r="BL268" s="18" t="s">
        <v>180</v>
      </c>
      <c r="BM268" s="240" t="s">
        <v>1904</v>
      </c>
    </row>
    <row r="269" s="2" customFormat="1">
      <c r="A269" s="39"/>
      <c r="B269" s="40"/>
      <c r="C269" s="41"/>
      <c r="D269" s="242" t="s">
        <v>182</v>
      </c>
      <c r="E269" s="41"/>
      <c r="F269" s="243" t="s">
        <v>353</v>
      </c>
      <c r="G269" s="41"/>
      <c r="H269" s="41"/>
      <c r="I269" s="244"/>
      <c r="J269" s="41"/>
      <c r="K269" s="41"/>
      <c r="L269" s="45"/>
      <c r="M269" s="245"/>
      <c r="N269" s="24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182</v>
      </c>
      <c r="AU269" s="18" t="s">
        <v>85</v>
      </c>
    </row>
    <row r="270" s="13" customFormat="1">
      <c r="A270" s="13"/>
      <c r="B270" s="247"/>
      <c r="C270" s="248"/>
      <c r="D270" s="242" t="s">
        <v>184</v>
      </c>
      <c r="E270" s="249" t="s">
        <v>1</v>
      </c>
      <c r="F270" s="250" t="s">
        <v>1905</v>
      </c>
      <c r="G270" s="248"/>
      <c r="H270" s="249" t="s">
        <v>1</v>
      </c>
      <c r="I270" s="251"/>
      <c r="J270" s="248"/>
      <c r="K270" s="248"/>
      <c r="L270" s="252"/>
      <c r="M270" s="253"/>
      <c r="N270" s="254"/>
      <c r="O270" s="254"/>
      <c r="P270" s="254"/>
      <c r="Q270" s="254"/>
      <c r="R270" s="254"/>
      <c r="S270" s="254"/>
      <c r="T270" s="25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6" t="s">
        <v>184</v>
      </c>
      <c r="AU270" s="256" t="s">
        <v>85</v>
      </c>
      <c r="AV270" s="13" t="s">
        <v>21</v>
      </c>
      <c r="AW270" s="13" t="s">
        <v>34</v>
      </c>
      <c r="AX270" s="13" t="s">
        <v>77</v>
      </c>
      <c r="AY270" s="256" t="s">
        <v>173</v>
      </c>
    </row>
    <row r="271" s="14" customFormat="1">
      <c r="A271" s="14"/>
      <c r="B271" s="257"/>
      <c r="C271" s="258"/>
      <c r="D271" s="242" t="s">
        <v>184</v>
      </c>
      <c r="E271" s="259" t="s">
        <v>1</v>
      </c>
      <c r="F271" s="260" t="s">
        <v>1906</v>
      </c>
      <c r="G271" s="258"/>
      <c r="H271" s="261">
        <v>0.14799999999999999</v>
      </c>
      <c r="I271" s="262"/>
      <c r="J271" s="258"/>
      <c r="K271" s="258"/>
      <c r="L271" s="263"/>
      <c r="M271" s="264"/>
      <c r="N271" s="265"/>
      <c r="O271" s="265"/>
      <c r="P271" s="265"/>
      <c r="Q271" s="265"/>
      <c r="R271" s="265"/>
      <c r="S271" s="265"/>
      <c r="T271" s="26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7" t="s">
        <v>184</v>
      </c>
      <c r="AU271" s="267" t="s">
        <v>85</v>
      </c>
      <c r="AV271" s="14" t="s">
        <v>85</v>
      </c>
      <c r="AW271" s="14" t="s">
        <v>34</v>
      </c>
      <c r="AX271" s="14" t="s">
        <v>77</v>
      </c>
      <c r="AY271" s="267" t="s">
        <v>173</v>
      </c>
    </row>
    <row r="272" s="15" customFormat="1">
      <c r="A272" s="15"/>
      <c r="B272" s="268"/>
      <c r="C272" s="269"/>
      <c r="D272" s="242" t="s">
        <v>184</v>
      </c>
      <c r="E272" s="270" t="s">
        <v>1</v>
      </c>
      <c r="F272" s="271" t="s">
        <v>187</v>
      </c>
      <c r="G272" s="269"/>
      <c r="H272" s="272">
        <v>0.14799999999999999</v>
      </c>
      <c r="I272" s="273"/>
      <c r="J272" s="269"/>
      <c r="K272" s="269"/>
      <c r="L272" s="274"/>
      <c r="M272" s="275"/>
      <c r="N272" s="276"/>
      <c r="O272" s="276"/>
      <c r="P272" s="276"/>
      <c r="Q272" s="276"/>
      <c r="R272" s="276"/>
      <c r="S272" s="276"/>
      <c r="T272" s="277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8" t="s">
        <v>184</v>
      </c>
      <c r="AU272" s="278" t="s">
        <v>85</v>
      </c>
      <c r="AV272" s="15" t="s">
        <v>180</v>
      </c>
      <c r="AW272" s="15" t="s">
        <v>34</v>
      </c>
      <c r="AX272" s="15" t="s">
        <v>21</v>
      </c>
      <c r="AY272" s="278" t="s">
        <v>173</v>
      </c>
    </row>
    <row r="273" s="2" customFormat="1">
      <c r="A273" s="39"/>
      <c r="B273" s="40"/>
      <c r="C273" s="229" t="s">
        <v>356</v>
      </c>
      <c r="D273" s="229" t="s">
        <v>175</v>
      </c>
      <c r="E273" s="230" t="s">
        <v>357</v>
      </c>
      <c r="F273" s="231" t="s">
        <v>358</v>
      </c>
      <c r="G273" s="232" t="s">
        <v>251</v>
      </c>
      <c r="H273" s="233">
        <v>0.77200000000000002</v>
      </c>
      <c r="I273" s="234"/>
      <c r="J273" s="235">
        <f>ROUND(I273*H273,2)</f>
        <v>0</v>
      </c>
      <c r="K273" s="231" t="s">
        <v>179</v>
      </c>
      <c r="L273" s="45"/>
      <c r="M273" s="236" t="s">
        <v>1</v>
      </c>
      <c r="N273" s="237" t="s">
        <v>42</v>
      </c>
      <c r="O273" s="92"/>
      <c r="P273" s="238">
        <f>O273*H273</f>
        <v>0</v>
      </c>
      <c r="Q273" s="238">
        <v>1.0597380000000001</v>
      </c>
      <c r="R273" s="238">
        <f>Q273*H273</f>
        <v>0.81811773600000004</v>
      </c>
      <c r="S273" s="238">
        <v>0</v>
      </c>
      <c r="T273" s="23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180</v>
      </c>
      <c r="AT273" s="240" t="s">
        <v>175</v>
      </c>
      <c r="AU273" s="240" t="s">
        <v>85</v>
      </c>
      <c r="AY273" s="18" t="s">
        <v>173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21</v>
      </c>
      <c r="BK273" s="241">
        <f>ROUND(I273*H273,2)</f>
        <v>0</v>
      </c>
      <c r="BL273" s="18" t="s">
        <v>180</v>
      </c>
      <c r="BM273" s="240" t="s">
        <v>1907</v>
      </c>
    </row>
    <row r="274" s="2" customFormat="1">
      <c r="A274" s="39"/>
      <c r="B274" s="40"/>
      <c r="C274" s="41"/>
      <c r="D274" s="242" t="s">
        <v>182</v>
      </c>
      <c r="E274" s="41"/>
      <c r="F274" s="243" t="s">
        <v>360</v>
      </c>
      <c r="G274" s="41"/>
      <c r="H274" s="41"/>
      <c r="I274" s="244"/>
      <c r="J274" s="41"/>
      <c r="K274" s="41"/>
      <c r="L274" s="45"/>
      <c r="M274" s="245"/>
      <c r="N274" s="24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182</v>
      </c>
      <c r="AU274" s="18" t="s">
        <v>85</v>
      </c>
    </row>
    <row r="275" s="13" customFormat="1">
      <c r="A275" s="13"/>
      <c r="B275" s="247"/>
      <c r="C275" s="248"/>
      <c r="D275" s="242" t="s">
        <v>184</v>
      </c>
      <c r="E275" s="249" t="s">
        <v>1</v>
      </c>
      <c r="F275" s="250" t="s">
        <v>1905</v>
      </c>
      <c r="G275" s="248"/>
      <c r="H275" s="249" t="s">
        <v>1</v>
      </c>
      <c r="I275" s="251"/>
      <c r="J275" s="248"/>
      <c r="K275" s="248"/>
      <c r="L275" s="252"/>
      <c r="M275" s="253"/>
      <c r="N275" s="254"/>
      <c r="O275" s="254"/>
      <c r="P275" s="254"/>
      <c r="Q275" s="254"/>
      <c r="R275" s="254"/>
      <c r="S275" s="254"/>
      <c r="T275" s="25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6" t="s">
        <v>184</v>
      </c>
      <c r="AU275" s="256" t="s">
        <v>85</v>
      </c>
      <c r="AV275" s="13" t="s">
        <v>21</v>
      </c>
      <c r="AW275" s="13" t="s">
        <v>34</v>
      </c>
      <c r="AX275" s="13" t="s">
        <v>77</v>
      </c>
      <c r="AY275" s="256" t="s">
        <v>173</v>
      </c>
    </row>
    <row r="276" s="14" customFormat="1">
      <c r="A276" s="14"/>
      <c r="B276" s="257"/>
      <c r="C276" s="258"/>
      <c r="D276" s="242" t="s">
        <v>184</v>
      </c>
      <c r="E276" s="259" t="s">
        <v>1</v>
      </c>
      <c r="F276" s="260" t="s">
        <v>1908</v>
      </c>
      <c r="G276" s="258"/>
      <c r="H276" s="261">
        <v>0.77200000000000002</v>
      </c>
      <c r="I276" s="262"/>
      <c r="J276" s="258"/>
      <c r="K276" s="258"/>
      <c r="L276" s="263"/>
      <c r="M276" s="264"/>
      <c r="N276" s="265"/>
      <c r="O276" s="265"/>
      <c r="P276" s="265"/>
      <c r="Q276" s="265"/>
      <c r="R276" s="265"/>
      <c r="S276" s="265"/>
      <c r="T276" s="26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7" t="s">
        <v>184</v>
      </c>
      <c r="AU276" s="267" t="s">
        <v>85</v>
      </c>
      <c r="AV276" s="14" t="s">
        <v>85</v>
      </c>
      <c r="AW276" s="14" t="s">
        <v>34</v>
      </c>
      <c r="AX276" s="14" t="s">
        <v>77</v>
      </c>
      <c r="AY276" s="267" t="s">
        <v>173</v>
      </c>
    </row>
    <row r="277" s="15" customFormat="1">
      <c r="A277" s="15"/>
      <c r="B277" s="268"/>
      <c r="C277" s="269"/>
      <c r="D277" s="242" t="s">
        <v>184</v>
      </c>
      <c r="E277" s="270" t="s">
        <v>1</v>
      </c>
      <c r="F277" s="271" t="s">
        <v>187</v>
      </c>
      <c r="G277" s="269"/>
      <c r="H277" s="272">
        <v>0.77200000000000002</v>
      </c>
      <c r="I277" s="273"/>
      <c r="J277" s="269"/>
      <c r="K277" s="269"/>
      <c r="L277" s="274"/>
      <c r="M277" s="275"/>
      <c r="N277" s="276"/>
      <c r="O277" s="276"/>
      <c r="P277" s="276"/>
      <c r="Q277" s="276"/>
      <c r="R277" s="276"/>
      <c r="S277" s="276"/>
      <c r="T277" s="277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8" t="s">
        <v>184</v>
      </c>
      <c r="AU277" s="278" t="s">
        <v>85</v>
      </c>
      <c r="AV277" s="15" t="s">
        <v>180</v>
      </c>
      <c r="AW277" s="15" t="s">
        <v>34</v>
      </c>
      <c r="AX277" s="15" t="s">
        <v>21</v>
      </c>
      <c r="AY277" s="278" t="s">
        <v>173</v>
      </c>
    </row>
    <row r="278" s="2" customFormat="1">
      <c r="A278" s="39"/>
      <c r="B278" s="40"/>
      <c r="C278" s="229" t="s">
        <v>362</v>
      </c>
      <c r="D278" s="229" t="s">
        <v>175</v>
      </c>
      <c r="E278" s="230" t="s">
        <v>1909</v>
      </c>
      <c r="F278" s="231" t="s">
        <v>1910</v>
      </c>
      <c r="G278" s="232" t="s">
        <v>210</v>
      </c>
      <c r="H278" s="233">
        <v>0.86399999999999999</v>
      </c>
      <c r="I278" s="234"/>
      <c r="J278" s="235">
        <f>ROUND(I278*H278,2)</f>
        <v>0</v>
      </c>
      <c r="K278" s="231" t="s">
        <v>179</v>
      </c>
      <c r="L278" s="45"/>
      <c r="M278" s="236" t="s">
        <v>1</v>
      </c>
      <c r="N278" s="237" t="s">
        <v>42</v>
      </c>
      <c r="O278" s="92"/>
      <c r="P278" s="238">
        <f>O278*H278</f>
        <v>0</v>
      </c>
      <c r="Q278" s="238">
        <v>0</v>
      </c>
      <c r="R278" s="238">
        <f>Q278*H278</f>
        <v>0</v>
      </c>
      <c r="S278" s="238">
        <v>0</v>
      </c>
      <c r="T278" s="23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180</v>
      </c>
      <c r="AT278" s="240" t="s">
        <v>175</v>
      </c>
      <c r="AU278" s="240" t="s">
        <v>85</v>
      </c>
      <c r="AY278" s="18" t="s">
        <v>173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21</v>
      </c>
      <c r="BK278" s="241">
        <f>ROUND(I278*H278,2)</f>
        <v>0</v>
      </c>
      <c r="BL278" s="18" t="s">
        <v>180</v>
      </c>
      <c r="BM278" s="240" t="s">
        <v>1911</v>
      </c>
    </row>
    <row r="279" s="2" customFormat="1">
      <c r="A279" s="39"/>
      <c r="B279" s="40"/>
      <c r="C279" s="41"/>
      <c r="D279" s="242" t="s">
        <v>182</v>
      </c>
      <c r="E279" s="41"/>
      <c r="F279" s="243" t="s">
        <v>1912</v>
      </c>
      <c r="G279" s="41"/>
      <c r="H279" s="41"/>
      <c r="I279" s="244"/>
      <c r="J279" s="41"/>
      <c r="K279" s="41"/>
      <c r="L279" s="45"/>
      <c r="M279" s="245"/>
      <c r="N279" s="246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182</v>
      </c>
      <c r="AU279" s="18" t="s">
        <v>85</v>
      </c>
    </row>
    <row r="280" s="13" customFormat="1">
      <c r="A280" s="13"/>
      <c r="B280" s="247"/>
      <c r="C280" s="248"/>
      <c r="D280" s="242" t="s">
        <v>184</v>
      </c>
      <c r="E280" s="249" t="s">
        <v>1</v>
      </c>
      <c r="F280" s="250" t="s">
        <v>1913</v>
      </c>
      <c r="G280" s="248"/>
      <c r="H280" s="249" t="s">
        <v>1</v>
      </c>
      <c r="I280" s="251"/>
      <c r="J280" s="248"/>
      <c r="K280" s="248"/>
      <c r="L280" s="252"/>
      <c r="M280" s="253"/>
      <c r="N280" s="254"/>
      <c r="O280" s="254"/>
      <c r="P280" s="254"/>
      <c r="Q280" s="254"/>
      <c r="R280" s="254"/>
      <c r="S280" s="254"/>
      <c r="T280" s="25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6" t="s">
        <v>184</v>
      </c>
      <c r="AU280" s="256" t="s">
        <v>85</v>
      </c>
      <c r="AV280" s="13" t="s">
        <v>21</v>
      </c>
      <c r="AW280" s="13" t="s">
        <v>34</v>
      </c>
      <c r="AX280" s="13" t="s">
        <v>77</v>
      </c>
      <c r="AY280" s="256" t="s">
        <v>173</v>
      </c>
    </row>
    <row r="281" s="14" customFormat="1">
      <c r="A281" s="14"/>
      <c r="B281" s="257"/>
      <c r="C281" s="258"/>
      <c r="D281" s="242" t="s">
        <v>184</v>
      </c>
      <c r="E281" s="259" t="s">
        <v>1</v>
      </c>
      <c r="F281" s="260" t="s">
        <v>1914</v>
      </c>
      <c r="G281" s="258"/>
      <c r="H281" s="261">
        <v>0.86399999999999999</v>
      </c>
      <c r="I281" s="262"/>
      <c r="J281" s="258"/>
      <c r="K281" s="258"/>
      <c r="L281" s="263"/>
      <c r="M281" s="264"/>
      <c r="N281" s="265"/>
      <c r="O281" s="265"/>
      <c r="P281" s="265"/>
      <c r="Q281" s="265"/>
      <c r="R281" s="265"/>
      <c r="S281" s="265"/>
      <c r="T281" s="26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7" t="s">
        <v>184</v>
      </c>
      <c r="AU281" s="267" t="s">
        <v>85</v>
      </c>
      <c r="AV281" s="14" t="s">
        <v>85</v>
      </c>
      <c r="AW281" s="14" t="s">
        <v>34</v>
      </c>
      <c r="AX281" s="14" t="s">
        <v>77</v>
      </c>
      <c r="AY281" s="267" t="s">
        <v>173</v>
      </c>
    </row>
    <row r="282" s="15" customFormat="1">
      <c r="A282" s="15"/>
      <c r="B282" s="268"/>
      <c r="C282" s="269"/>
      <c r="D282" s="242" t="s">
        <v>184</v>
      </c>
      <c r="E282" s="270" t="s">
        <v>1</v>
      </c>
      <c r="F282" s="271" t="s">
        <v>187</v>
      </c>
      <c r="G282" s="269"/>
      <c r="H282" s="272">
        <v>0.86399999999999999</v>
      </c>
      <c r="I282" s="273"/>
      <c r="J282" s="269"/>
      <c r="K282" s="269"/>
      <c r="L282" s="274"/>
      <c r="M282" s="275"/>
      <c r="N282" s="276"/>
      <c r="O282" s="276"/>
      <c r="P282" s="276"/>
      <c r="Q282" s="276"/>
      <c r="R282" s="276"/>
      <c r="S282" s="276"/>
      <c r="T282" s="27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8" t="s">
        <v>184</v>
      </c>
      <c r="AU282" s="278" t="s">
        <v>85</v>
      </c>
      <c r="AV282" s="15" t="s">
        <v>180</v>
      </c>
      <c r="AW282" s="15" t="s">
        <v>34</v>
      </c>
      <c r="AX282" s="15" t="s">
        <v>21</v>
      </c>
      <c r="AY282" s="278" t="s">
        <v>173</v>
      </c>
    </row>
    <row r="283" s="2" customFormat="1">
      <c r="A283" s="39"/>
      <c r="B283" s="40"/>
      <c r="C283" s="229" t="s">
        <v>369</v>
      </c>
      <c r="D283" s="229" t="s">
        <v>175</v>
      </c>
      <c r="E283" s="230" t="s">
        <v>370</v>
      </c>
      <c r="F283" s="231" t="s">
        <v>371</v>
      </c>
      <c r="G283" s="232" t="s">
        <v>210</v>
      </c>
      <c r="H283" s="233">
        <v>0.86399999999999999</v>
      </c>
      <c r="I283" s="234"/>
      <c r="J283" s="235">
        <f>ROUND(I283*H283,2)</f>
        <v>0</v>
      </c>
      <c r="K283" s="231" t="s">
        <v>179</v>
      </c>
      <c r="L283" s="45"/>
      <c r="M283" s="236" t="s">
        <v>1</v>
      </c>
      <c r="N283" s="237" t="s">
        <v>42</v>
      </c>
      <c r="O283" s="92"/>
      <c r="P283" s="238">
        <f>O283*H283</f>
        <v>0</v>
      </c>
      <c r="Q283" s="238">
        <v>0</v>
      </c>
      <c r="R283" s="238">
        <f>Q283*H283</f>
        <v>0</v>
      </c>
      <c r="S283" s="238">
        <v>0</v>
      </c>
      <c r="T283" s="23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0" t="s">
        <v>180</v>
      </c>
      <c r="AT283" s="240" t="s">
        <v>175</v>
      </c>
      <c r="AU283" s="240" t="s">
        <v>85</v>
      </c>
      <c r="AY283" s="18" t="s">
        <v>173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21</v>
      </c>
      <c r="BK283" s="241">
        <f>ROUND(I283*H283,2)</f>
        <v>0</v>
      </c>
      <c r="BL283" s="18" t="s">
        <v>180</v>
      </c>
      <c r="BM283" s="240" t="s">
        <v>1915</v>
      </c>
    </row>
    <row r="284" s="2" customFormat="1">
      <c r="A284" s="39"/>
      <c r="B284" s="40"/>
      <c r="C284" s="41"/>
      <c r="D284" s="242" t="s">
        <v>182</v>
      </c>
      <c r="E284" s="41"/>
      <c r="F284" s="243" t="s">
        <v>334</v>
      </c>
      <c r="G284" s="41"/>
      <c r="H284" s="41"/>
      <c r="I284" s="244"/>
      <c r="J284" s="41"/>
      <c r="K284" s="41"/>
      <c r="L284" s="45"/>
      <c r="M284" s="245"/>
      <c r="N284" s="246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182</v>
      </c>
      <c r="AU284" s="18" t="s">
        <v>85</v>
      </c>
    </row>
    <row r="285" s="2" customFormat="1" ht="16.5" customHeight="1">
      <c r="A285" s="39"/>
      <c r="B285" s="40"/>
      <c r="C285" s="229" t="s">
        <v>373</v>
      </c>
      <c r="D285" s="229" t="s">
        <v>175</v>
      </c>
      <c r="E285" s="230" t="s">
        <v>374</v>
      </c>
      <c r="F285" s="231" t="s">
        <v>375</v>
      </c>
      <c r="G285" s="232" t="s">
        <v>178</v>
      </c>
      <c r="H285" s="233">
        <v>6.8799999999999999</v>
      </c>
      <c r="I285" s="234"/>
      <c r="J285" s="235">
        <f>ROUND(I285*H285,2)</f>
        <v>0</v>
      </c>
      <c r="K285" s="231" t="s">
        <v>179</v>
      </c>
      <c r="L285" s="45"/>
      <c r="M285" s="236" t="s">
        <v>1</v>
      </c>
      <c r="N285" s="237" t="s">
        <v>42</v>
      </c>
      <c r="O285" s="92"/>
      <c r="P285" s="238">
        <f>O285*H285</f>
        <v>0</v>
      </c>
      <c r="Q285" s="238">
        <v>0.0014357</v>
      </c>
      <c r="R285" s="238">
        <f>Q285*H285</f>
        <v>0.0098776160000000005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180</v>
      </c>
      <c r="AT285" s="240" t="s">
        <v>175</v>
      </c>
      <c r="AU285" s="240" t="s">
        <v>85</v>
      </c>
      <c r="AY285" s="18" t="s">
        <v>173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21</v>
      </c>
      <c r="BK285" s="241">
        <f>ROUND(I285*H285,2)</f>
        <v>0</v>
      </c>
      <c r="BL285" s="18" t="s">
        <v>180</v>
      </c>
      <c r="BM285" s="240" t="s">
        <v>1916</v>
      </c>
    </row>
    <row r="286" s="2" customFormat="1">
      <c r="A286" s="39"/>
      <c r="B286" s="40"/>
      <c r="C286" s="41"/>
      <c r="D286" s="242" t="s">
        <v>182</v>
      </c>
      <c r="E286" s="41"/>
      <c r="F286" s="243" t="s">
        <v>377</v>
      </c>
      <c r="G286" s="41"/>
      <c r="H286" s="41"/>
      <c r="I286" s="244"/>
      <c r="J286" s="41"/>
      <c r="K286" s="41"/>
      <c r="L286" s="45"/>
      <c r="M286" s="245"/>
      <c r="N286" s="24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182</v>
      </c>
      <c r="AU286" s="18" t="s">
        <v>85</v>
      </c>
    </row>
    <row r="287" s="14" customFormat="1">
      <c r="A287" s="14"/>
      <c r="B287" s="257"/>
      <c r="C287" s="258"/>
      <c r="D287" s="242" t="s">
        <v>184</v>
      </c>
      <c r="E287" s="259" t="s">
        <v>1</v>
      </c>
      <c r="F287" s="260" t="s">
        <v>1917</v>
      </c>
      <c r="G287" s="258"/>
      <c r="H287" s="261">
        <v>3.2000000000000002</v>
      </c>
      <c r="I287" s="262"/>
      <c r="J287" s="258"/>
      <c r="K287" s="258"/>
      <c r="L287" s="263"/>
      <c r="M287" s="264"/>
      <c r="N287" s="265"/>
      <c r="O287" s="265"/>
      <c r="P287" s="265"/>
      <c r="Q287" s="265"/>
      <c r="R287" s="265"/>
      <c r="S287" s="265"/>
      <c r="T287" s="26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7" t="s">
        <v>184</v>
      </c>
      <c r="AU287" s="267" t="s">
        <v>85</v>
      </c>
      <c r="AV287" s="14" t="s">
        <v>85</v>
      </c>
      <c r="AW287" s="14" t="s">
        <v>34</v>
      </c>
      <c r="AX287" s="14" t="s">
        <v>77</v>
      </c>
      <c r="AY287" s="267" t="s">
        <v>173</v>
      </c>
    </row>
    <row r="288" s="14" customFormat="1">
      <c r="A288" s="14"/>
      <c r="B288" s="257"/>
      <c r="C288" s="258"/>
      <c r="D288" s="242" t="s">
        <v>184</v>
      </c>
      <c r="E288" s="259" t="s">
        <v>1</v>
      </c>
      <c r="F288" s="260" t="s">
        <v>1918</v>
      </c>
      <c r="G288" s="258"/>
      <c r="H288" s="261">
        <v>2.3999999999999999</v>
      </c>
      <c r="I288" s="262"/>
      <c r="J288" s="258"/>
      <c r="K288" s="258"/>
      <c r="L288" s="263"/>
      <c r="M288" s="264"/>
      <c r="N288" s="265"/>
      <c r="O288" s="265"/>
      <c r="P288" s="265"/>
      <c r="Q288" s="265"/>
      <c r="R288" s="265"/>
      <c r="S288" s="265"/>
      <c r="T288" s="26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7" t="s">
        <v>184</v>
      </c>
      <c r="AU288" s="267" t="s">
        <v>85</v>
      </c>
      <c r="AV288" s="14" t="s">
        <v>85</v>
      </c>
      <c r="AW288" s="14" t="s">
        <v>34</v>
      </c>
      <c r="AX288" s="14" t="s">
        <v>77</v>
      </c>
      <c r="AY288" s="267" t="s">
        <v>173</v>
      </c>
    </row>
    <row r="289" s="14" customFormat="1">
      <c r="A289" s="14"/>
      <c r="B289" s="257"/>
      <c r="C289" s="258"/>
      <c r="D289" s="242" t="s">
        <v>184</v>
      </c>
      <c r="E289" s="259" t="s">
        <v>1</v>
      </c>
      <c r="F289" s="260" t="s">
        <v>1919</v>
      </c>
      <c r="G289" s="258"/>
      <c r="H289" s="261">
        <v>1.28</v>
      </c>
      <c r="I289" s="262"/>
      <c r="J289" s="258"/>
      <c r="K289" s="258"/>
      <c r="L289" s="263"/>
      <c r="M289" s="264"/>
      <c r="N289" s="265"/>
      <c r="O289" s="265"/>
      <c r="P289" s="265"/>
      <c r="Q289" s="265"/>
      <c r="R289" s="265"/>
      <c r="S289" s="265"/>
      <c r="T289" s="26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7" t="s">
        <v>184</v>
      </c>
      <c r="AU289" s="267" t="s">
        <v>85</v>
      </c>
      <c r="AV289" s="14" t="s">
        <v>85</v>
      </c>
      <c r="AW289" s="14" t="s">
        <v>34</v>
      </c>
      <c r="AX289" s="14" t="s">
        <v>77</v>
      </c>
      <c r="AY289" s="267" t="s">
        <v>173</v>
      </c>
    </row>
    <row r="290" s="15" customFormat="1">
      <c r="A290" s="15"/>
      <c r="B290" s="268"/>
      <c r="C290" s="269"/>
      <c r="D290" s="242" t="s">
        <v>184</v>
      </c>
      <c r="E290" s="270" t="s">
        <v>1</v>
      </c>
      <c r="F290" s="271" t="s">
        <v>187</v>
      </c>
      <c r="G290" s="269"/>
      <c r="H290" s="272">
        <v>6.8799999999999999</v>
      </c>
      <c r="I290" s="273"/>
      <c r="J290" s="269"/>
      <c r="K290" s="269"/>
      <c r="L290" s="274"/>
      <c r="M290" s="275"/>
      <c r="N290" s="276"/>
      <c r="O290" s="276"/>
      <c r="P290" s="276"/>
      <c r="Q290" s="276"/>
      <c r="R290" s="276"/>
      <c r="S290" s="276"/>
      <c r="T290" s="277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8" t="s">
        <v>184</v>
      </c>
      <c r="AU290" s="278" t="s">
        <v>85</v>
      </c>
      <c r="AV290" s="15" t="s">
        <v>180</v>
      </c>
      <c r="AW290" s="15" t="s">
        <v>34</v>
      </c>
      <c r="AX290" s="15" t="s">
        <v>21</v>
      </c>
      <c r="AY290" s="278" t="s">
        <v>173</v>
      </c>
    </row>
    <row r="291" s="2" customFormat="1" ht="16.5" customHeight="1">
      <c r="A291" s="39"/>
      <c r="B291" s="40"/>
      <c r="C291" s="229" t="s">
        <v>381</v>
      </c>
      <c r="D291" s="229" t="s">
        <v>175</v>
      </c>
      <c r="E291" s="230" t="s">
        <v>382</v>
      </c>
      <c r="F291" s="231" t="s">
        <v>383</v>
      </c>
      <c r="G291" s="232" t="s">
        <v>178</v>
      </c>
      <c r="H291" s="233">
        <v>6.8799999999999999</v>
      </c>
      <c r="I291" s="234"/>
      <c r="J291" s="235">
        <f>ROUND(I291*H291,2)</f>
        <v>0</v>
      </c>
      <c r="K291" s="231" t="s">
        <v>179</v>
      </c>
      <c r="L291" s="45"/>
      <c r="M291" s="236" t="s">
        <v>1</v>
      </c>
      <c r="N291" s="237" t="s">
        <v>42</v>
      </c>
      <c r="O291" s="92"/>
      <c r="P291" s="238">
        <f>O291*H291</f>
        <v>0</v>
      </c>
      <c r="Q291" s="238">
        <v>3.6000000000000001E-05</v>
      </c>
      <c r="R291" s="238">
        <f>Q291*H291</f>
        <v>0.00024768000000000001</v>
      </c>
      <c r="S291" s="238">
        <v>0</v>
      </c>
      <c r="T291" s="23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0" t="s">
        <v>180</v>
      </c>
      <c r="AT291" s="240" t="s">
        <v>175</v>
      </c>
      <c r="AU291" s="240" t="s">
        <v>85</v>
      </c>
      <c r="AY291" s="18" t="s">
        <v>173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21</v>
      </c>
      <c r="BK291" s="241">
        <f>ROUND(I291*H291,2)</f>
        <v>0</v>
      </c>
      <c r="BL291" s="18" t="s">
        <v>180</v>
      </c>
      <c r="BM291" s="240" t="s">
        <v>1920</v>
      </c>
    </row>
    <row r="292" s="2" customFormat="1">
      <c r="A292" s="39"/>
      <c r="B292" s="40"/>
      <c r="C292" s="41"/>
      <c r="D292" s="242" t="s">
        <v>182</v>
      </c>
      <c r="E292" s="41"/>
      <c r="F292" s="243" t="s">
        <v>385</v>
      </c>
      <c r="G292" s="41"/>
      <c r="H292" s="41"/>
      <c r="I292" s="244"/>
      <c r="J292" s="41"/>
      <c r="K292" s="41"/>
      <c r="L292" s="45"/>
      <c r="M292" s="245"/>
      <c r="N292" s="24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182</v>
      </c>
      <c r="AU292" s="18" t="s">
        <v>85</v>
      </c>
    </row>
    <row r="293" s="2" customFormat="1">
      <c r="A293" s="39"/>
      <c r="B293" s="40"/>
      <c r="C293" s="229" t="s">
        <v>387</v>
      </c>
      <c r="D293" s="229" t="s">
        <v>175</v>
      </c>
      <c r="E293" s="230" t="s">
        <v>1921</v>
      </c>
      <c r="F293" s="231" t="s">
        <v>1922</v>
      </c>
      <c r="G293" s="232" t="s">
        <v>178</v>
      </c>
      <c r="H293" s="233">
        <v>3.7000000000000002</v>
      </c>
      <c r="I293" s="234"/>
      <c r="J293" s="235">
        <f>ROUND(I293*H293,2)</f>
        <v>0</v>
      </c>
      <c r="K293" s="231" t="s">
        <v>179</v>
      </c>
      <c r="L293" s="45"/>
      <c r="M293" s="236" t="s">
        <v>1</v>
      </c>
      <c r="N293" s="237" t="s">
        <v>42</v>
      </c>
      <c r="O293" s="92"/>
      <c r="P293" s="238">
        <f>O293*H293</f>
        <v>0</v>
      </c>
      <c r="Q293" s="238">
        <v>0.0040771999999999996</v>
      </c>
      <c r="R293" s="238">
        <f>Q293*H293</f>
        <v>0.015085639999999999</v>
      </c>
      <c r="S293" s="238">
        <v>0</v>
      </c>
      <c r="T293" s="23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0" t="s">
        <v>180</v>
      </c>
      <c r="AT293" s="240" t="s">
        <v>175</v>
      </c>
      <c r="AU293" s="240" t="s">
        <v>85</v>
      </c>
      <c r="AY293" s="18" t="s">
        <v>173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21</v>
      </c>
      <c r="BK293" s="241">
        <f>ROUND(I293*H293,2)</f>
        <v>0</v>
      </c>
      <c r="BL293" s="18" t="s">
        <v>180</v>
      </c>
      <c r="BM293" s="240" t="s">
        <v>1923</v>
      </c>
    </row>
    <row r="294" s="2" customFormat="1">
      <c r="A294" s="39"/>
      <c r="B294" s="40"/>
      <c r="C294" s="41"/>
      <c r="D294" s="242" t="s">
        <v>182</v>
      </c>
      <c r="E294" s="41"/>
      <c r="F294" s="243" t="s">
        <v>1924</v>
      </c>
      <c r="G294" s="41"/>
      <c r="H294" s="41"/>
      <c r="I294" s="244"/>
      <c r="J294" s="41"/>
      <c r="K294" s="41"/>
      <c r="L294" s="45"/>
      <c r="M294" s="245"/>
      <c r="N294" s="246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182</v>
      </c>
      <c r="AU294" s="18" t="s">
        <v>85</v>
      </c>
    </row>
    <row r="295" s="13" customFormat="1">
      <c r="A295" s="13"/>
      <c r="B295" s="247"/>
      <c r="C295" s="248"/>
      <c r="D295" s="242" t="s">
        <v>184</v>
      </c>
      <c r="E295" s="249" t="s">
        <v>1</v>
      </c>
      <c r="F295" s="250" t="s">
        <v>1925</v>
      </c>
      <c r="G295" s="248"/>
      <c r="H295" s="249" t="s">
        <v>1</v>
      </c>
      <c r="I295" s="251"/>
      <c r="J295" s="248"/>
      <c r="K295" s="248"/>
      <c r="L295" s="252"/>
      <c r="M295" s="253"/>
      <c r="N295" s="254"/>
      <c r="O295" s="254"/>
      <c r="P295" s="254"/>
      <c r="Q295" s="254"/>
      <c r="R295" s="254"/>
      <c r="S295" s="254"/>
      <c r="T295" s="25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6" t="s">
        <v>184</v>
      </c>
      <c r="AU295" s="256" t="s">
        <v>85</v>
      </c>
      <c r="AV295" s="13" t="s">
        <v>21</v>
      </c>
      <c r="AW295" s="13" t="s">
        <v>34</v>
      </c>
      <c r="AX295" s="13" t="s">
        <v>77</v>
      </c>
      <c r="AY295" s="256" t="s">
        <v>173</v>
      </c>
    </row>
    <row r="296" s="14" customFormat="1">
      <c r="A296" s="14"/>
      <c r="B296" s="257"/>
      <c r="C296" s="258"/>
      <c r="D296" s="242" t="s">
        <v>184</v>
      </c>
      <c r="E296" s="259" t="s">
        <v>1</v>
      </c>
      <c r="F296" s="260" t="s">
        <v>1926</v>
      </c>
      <c r="G296" s="258"/>
      <c r="H296" s="261">
        <v>1.8</v>
      </c>
      <c r="I296" s="262"/>
      <c r="J296" s="258"/>
      <c r="K296" s="258"/>
      <c r="L296" s="263"/>
      <c r="M296" s="264"/>
      <c r="N296" s="265"/>
      <c r="O296" s="265"/>
      <c r="P296" s="265"/>
      <c r="Q296" s="265"/>
      <c r="R296" s="265"/>
      <c r="S296" s="265"/>
      <c r="T296" s="26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7" t="s">
        <v>184</v>
      </c>
      <c r="AU296" s="267" t="s">
        <v>85</v>
      </c>
      <c r="AV296" s="14" t="s">
        <v>85</v>
      </c>
      <c r="AW296" s="14" t="s">
        <v>34</v>
      </c>
      <c r="AX296" s="14" t="s">
        <v>77</v>
      </c>
      <c r="AY296" s="267" t="s">
        <v>173</v>
      </c>
    </row>
    <row r="297" s="13" customFormat="1">
      <c r="A297" s="13"/>
      <c r="B297" s="247"/>
      <c r="C297" s="248"/>
      <c r="D297" s="242" t="s">
        <v>184</v>
      </c>
      <c r="E297" s="249" t="s">
        <v>1</v>
      </c>
      <c r="F297" s="250" t="s">
        <v>1927</v>
      </c>
      <c r="G297" s="248"/>
      <c r="H297" s="249" t="s">
        <v>1</v>
      </c>
      <c r="I297" s="251"/>
      <c r="J297" s="248"/>
      <c r="K297" s="248"/>
      <c r="L297" s="252"/>
      <c r="M297" s="253"/>
      <c r="N297" s="254"/>
      <c r="O297" s="254"/>
      <c r="P297" s="254"/>
      <c r="Q297" s="254"/>
      <c r="R297" s="254"/>
      <c r="S297" s="254"/>
      <c r="T297" s="25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6" t="s">
        <v>184</v>
      </c>
      <c r="AU297" s="256" t="s">
        <v>85</v>
      </c>
      <c r="AV297" s="13" t="s">
        <v>21</v>
      </c>
      <c r="AW297" s="13" t="s">
        <v>34</v>
      </c>
      <c r="AX297" s="13" t="s">
        <v>77</v>
      </c>
      <c r="AY297" s="256" t="s">
        <v>173</v>
      </c>
    </row>
    <row r="298" s="14" customFormat="1">
      <c r="A298" s="14"/>
      <c r="B298" s="257"/>
      <c r="C298" s="258"/>
      <c r="D298" s="242" t="s">
        <v>184</v>
      </c>
      <c r="E298" s="259" t="s">
        <v>1</v>
      </c>
      <c r="F298" s="260" t="s">
        <v>1928</v>
      </c>
      <c r="G298" s="258"/>
      <c r="H298" s="261">
        <v>1.8999999999999999</v>
      </c>
      <c r="I298" s="262"/>
      <c r="J298" s="258"/>
      <c r="K298" s="258"/>
      <c r="L298" s="263"/>
      <c r="M298" s="264"/>
      <c r="N298" s="265"/>
      <c r="O298" s="265"/>
      <c r="P298" s="265"/>
      <c r="Q298" s="265"/>
      <c r="R298" s="265"/>
      <c r="S298" s="265"/>
      <c r="T298" s="26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7" t="s">
        <v>184</v>
      </c>
      <c r="AU298" s="267" t="s">
        <v>85</v>
      </c>
      <c r="AV298" s="14" t="s">
        <v>85</v>
      </c>
      <c r="AW298" s="14" t="s">
        <v>34</v>
      </c>
      <c r="AX298" s="14" t="s">
        <v>77</v>
      </c>
      <c r="AY298" s="267" t="s">
        <v>173</v>
      </c>
    </row>
    <row r="299" s="15" customFormat="1">
      <c r="A299" s="15"/>
      <c r="B299" s="268"/>
      <c r="C299" s="269"/>
      <c r="D299" s="242" t="s">
        <v>184</v>
      </c>
      <c r="E299" s="270" t="s">
        <v>1</v>
      </c>
      <c r="F299" s="271" t="s">
        <v>187</v>
      </c>
      <c r="G299" s="269"/>
      <c r="H299" s="272">
        <v>3.7000000000000002</v>
      </c>
      <c r="I299" s="273"/>
      <c r="J299" s="269"/>
      <c r="K299" s="269"/>
      <c r="L299" s="274"/>
      <c r="M299" s="275"/>
      <c r="N299" s="276"/>
      <c r="O299" s="276"/>
      <c r="P299" s="276"/>
      <c r="Q299" s="276"/>
      <c r="R299" s="276"/>
      <c r="S299" s="276"/>
      <c r="T299" s="277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8" t="s">
        <v>184</v>
      </c>
      <c r="AU299" s="278" t="s">
        <v>85</v>
      </c>
      <c r="AV299" s="15" t="s">
        <v>180</v>
      </c>
      <c r="AW299" s="15" t="s">
        <v>34</v>
      </c>
      <c r="AX299" s="15" t="s">
        <v>21</v>
      </c>
      <c r="AY299" s="278" t="s">
        <v>173</v>
      </c>
    </row>
    <row r="300" s="2" customFormat="1">
      <c r="A300" s="39"/>
      <c r="B300" s="40"/>
      <c r="C300" s="229" t="s">
        <v>395</v>
      </c>
      <c r="D300" s="229" t="s">
        <v>175</v>
      </c>
      <c r="E300" s="230" t="s">
        <v>1929</v>
      </c>
      <c r="F300" s="231" t="s">
        <v>1930</v>
      </c>
      <c r="G300" s="232" t="s">
        <v>178</v>
      </c>
      <c r="H300" s="233">
        <v>3.7000000000000002</v>
      </c>
      <c r="I300" s="234"/>
      <c r="J300" s="235">
        <f>ROUND(I300*H300,2)</f>
        <v>0</v>
      </c>
      <c r="K300" s="231" t="s">
        <v>179</v>
      </c>
      <c r="L300" s="45"/>
      <c r="M300" s="236" t="s">
        <v>1</v>
      </c>
      <c r="N300" s="237" t="s">
        <v>42</v>
      </c>
      <c r="O300" s="92"/>
      <c r="P300" s="238">
        <f>O300*H300</f>
        <v>0</v>
      </c>
      <c r="Q300" s="238">
        <v>0</v>
      </c>
      <c r="R300" s="238">
        <f>Q300*H300</f>
        <v>0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180</v>
      </c>
      <c r="AT300" s="240" t="s">
        <v>175</v>
      </c>
      <c r="AU300" s="240" t="s">
        <v>85</v>
      </c>
      <c r="AY300" s="18" t="s">
        <v>173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21</v>
      </c>
      <c r="BK300" s="241">
        <f>ROUND(I300*H300,2)</f>
        <v>0</v>
      </c>
      <c r="BL300" s="18" t="s">
        <v>180</v>
      </c>
      <c r="BM300" s="240" t="s">
        <v>1931</v>
      </c>
    </row>
    <row r="301" s="2" customFormat="1">
      <c r="A301" s="39"/>
      <c r="B301" s="40"/>
      <c r="C301" s="41"/>
      <c r="D301" s="242" t="s">
        <v>182</v>
      </c>
      <c r="E301" s="41"/>
      <c r="F301" s="243" t="s">
        <v>1932</v>
      </c>
      <c r="G301" s="41"/>
      <c r="H301" s="41"/>
      <c r="I301" s="244"/>
      <c r="J301" s="41"/>
      <c r="K301" s="41"/>
      <c r="L301" s="45"/>
      <c r="M301" s="245"/>
      <c r="N301" s="246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182</v>
      </c>
      <c r="AU301" s="18" t="s">
        <v>85</v>
      </c>
    </row>
    <row r="302" s="12" customFormat="1" ht="22.8" customHeight="1">
      <c r="A302" s="12"/>
      <c r="B302" s="213"/>
      <c r="C302" s="214"/>
      <c r="D302" s="215" t="s">
        <v>76</v>
      </c>
      <c r="E302" s="227" t="s">
        <v>91</v>
      </c>
      <c r="F302" s="227" t="s">
        <v>386</v>
      </c>
      <c r="G302" s="214"/>
      <c r="H302" s="214"/>
      <c r="I302" s="217"/>
      <c r="J302" s="228">
        <f>BK302</f>
        <v>0</v>
      </c>
      <c r="K302" s="214"/>
      <c r="L302" s="219"/>
      <c r="M302" s="220"/>
      <c r="N302" s="221"/>
      <c r="O302" s="221"/>
      <c r="P302" s="222">
        <f>SUM(P303:P309)</f>
        <v>0</v>
      </c>
      <c r="Q302" s="221"/>
      <c r="R302" s="222">
        <f>SUM(R303:R309)</f>
        <v>0</v>
      </c>
      <c r="S302" s="221"/>
      <c r="T302" s="223">
        <f>SUM(T303:T309)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4" t="s">
        <v>21</v>
      </c>
      <c r="AT302" s="225" t="s">
        <v>76</v>
      </c>
      <c r="AU302" s="225" t="s">
        <v>21</v>
      </c>
      <c r="AY302" s="224" t="s">
        <v>173</v>
      </c>
      <c r="BK302" s="226">
        <f>SUM(BK303:BK309)</f>
        <v>0</v>
      </c>
    </row>
    <row r="303" s="2" customFormat="1" ht="33" customHeight="1">
      <c r="A303" s="39"/>
      <c r="B303" s="40"/>
      <c r="C303" s="229" t="s">
        <v>410</v>
      </c>
      <c r="D303" s="229" t="s">
        <v>175</v>
      </c>
      <c r="E303" s="230" t="s">
        <v>1449</v>
      </c>
      <c r="F303" s="231" t="s">
        <v>1450</v>
      </c>
      <c r="G303" s="232" t="s">
        <v>210</v>
      </c>
      <c r="H303" s="233">
        <v>24.745000000000001</v>
      </c>
      <c r="I303" s="234"/>
      <c r="J303" s="235">
        <f>ROUND(I303*H303,2)</f>
        <v>0</v>
      </c>
      <c r="K303" s="231" t="s">
        <v>179</v>
      </c>
      <c r="L303" s="45"/>
      <c r="M303" s="236" t="s">
        <v>1</v>
      </c>
      <c r="N303" s="237" t="s">
        <v>42</v>
      </c>
      <c r="O303" s="92"/>
      <c r="P303" s="238">
        <f>O303*H303</f>
        <v>0</v>
      </c>
      <c r="Q303" s="238">
        <v>0</v>
      </c>
      <c r="R303" s="238">
        <f>Q303*H303</f>
        <v>0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180</v>
      </c>
      <c r="AT303" s="240" t="s">
        <v>175</v>
      </c>
      <c r="AU303" s="240" t="s">
        <v>85</v>
      </c>
      <c r="AY303" s="18" t="s">
        <v>173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21</v>
      </c>
      <c r="BK303" s="241">
        <f>ROUND(I303*H303,2)</f>
        <v>0</v>
      </c>
      <c r="BL303" s="18" t="s">
        <v>180</v>
      </c>
      <c r="BM303" s="240" t="s">
        <v>1933</v>
      </c>
    </row>
    <row r="304" s="2" customFormat="1">
      <c r="A304" s="39"/>
      <c r="B304" s="40"/>
      <c r="C304" s="41"/>
      <c r="D304" s="242" t="s">
        <v>182</v>
      </c>
      <c r="E304" s="41"/>
      <c r="F304" s="243" t="s">
        <v>1452</v>
      </c>
      <c r="G304" s="41"/>
      <c r="H304" s="41"/>
      <c r="I304" s="244"/>
      <c r="J304" s="41"/>
      <c r="K304" s="41"/>
      <c r="L304" s="45"/>
      <c r="M304" s="245"/>
      <c r="N304" s="24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182</v>
      </c>
      <c r="AU304" s="18" t="s">
        <v>85</v>
      </c>
    </row>
    <row r="305" s="13" customFormat="1">
      <c r="A305" s="13"/>
      <c r="B305" s="247"/>
      <c r="C305" s="248"/>
      <c r="D305" s="242" t="s">
        <v>184</v>
      </c>
      <c r="E305" s="249" t="s">
        <v>1</v>
      </c>
      <c r="F305" s="250" t="s">
        <v>1934</v>
      </c>
      <c r="G305" s="248"/>
      <c r="H305" s="249" t="s">
        <v>1</v>
      </c>
      <c r="I305" s="251"/>
      <c r="J305" s="248"/>
      <c r="K305" s="248"/>
      <c r="L305" s="252"/>
      <c r="M305" s="253"/>
      <c r="N305" s="254"/>
      <c r="O305" s="254"/>
      <c r="P305" s="254"/>
      <c r="Q305" s="254"/>
      <c r="R305" s="254"/>
      <c r="S305" s="254"/>
      <c r="T305" s="25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6" t="s">
        <v>184</v>
      </c>
      <c r="AU305" s="256" t="s">
        <v>85</v>
      </c>
      <c r="AV305" s="13" t="s">
        <v>21</v>
      </c>
      <c r="AW305" s="13" t="s">
        <v>34</v>
      </c>
      <c r="AX305" s="13" t="s">
        <v>77</v>
      </c>
      <c r="AY305" s="256" t="s">
        <v>173</v>
      </c>
    </row>
    <row r="306" s="14" customFormat="1">
      <c r="A306" s="14"/>
      <c r="B306" s="257"/>
      <c r="C306" s="258"/>
      <c r="D306" s="242" t="s">
        <v>184</v>
      </c>
      <c r="E306" s="259" t="s">
        <v>1</v>
      </c>
      <c r="F306" s="260" t="s">
        <v>1935</v>
      </c>
      <c r="G306" s="258"/>
      <c r="H306" s="261">
        <v>19.440000000000001</v>
      </c>
      <c r="I306" s="262"/>
      <c r="J306" s="258"/>
      <c r="K306" s="258"/>
      <c r="L306" s="263"/>
      <c r="M306" s="264"/>
      <c r="N306" s="265"/>
      <c r="O306" s="265"/>
      <c r="P306" s="265"/>
      <c r="Q306" s="265"/>
      <c r="R306" s="265"/>
      <c r="S306" s="265"/>
      <c r="T306" s="26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7" t="s">
        <v>184</v>
      </c>
      <c r="AU306" s="267" t="s">
        <v>85</v>
      </c>
      <c r="AV306" s="14" t="s">
        <v>85</v>
      </c>
      <c r="AW306" s="14" t="s">
        <v>34</v>
      </c>
      <c r="AX306" s="14" t="s">
        <v>77</v>
      </c>
      <c r="AY306" s="267" t="s">
        <v>173</v>
      </c>
    </row>
    <row r="307" s="13" customFormat="1">
      <c r="A307" s="13"/>
      <c r="B307" s="247"/>
      <c r="C307" s="248"/>
      <c r="D307" s="242" t="s">
        <v>184</v>
      </c>
      <c r="E307" s="249" t="s">
        <v>1</v>
      </c>
      <c r="F307" s="250" t="s">
        <v>1936</v>
      </c>
      <c r="G307" s="248"/>
      <c r="H307" s="249" t="s">
        <v>1</v>
      </c>
      <c r="I307" s="251"/>
      <c r="J307" s="248"/>
      <c r="K307" s="248"/>
      <c r="L307" s="252"/>
      <c r="M307" s="253"/>
      <c r="N307" s="254"/>
      <c r="O307" s="254"/>
      <c r="P307" s="254"/>
      <c r="Q307" s="254"/>
      <c r="R307" s="254"/>
      <c r="S307" s="254"/>
      <c r="T307" s="25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6" t="s">
        <v>184</v>
      </c>
      <c r="AU307" s="256" t="s">
        <v>85</v>
      </c>
      <c r="AV307" s="13" t="s">
        <v>21</v>
      </c>
      <c r="AW307" s="13" t="s">
        <v>34</v>
      </c>
      <c r="AX307" s="13" t="s">
        <v>77</v>
      </c>
      <c r="AY307" s="256" t="s">
        <v>173</v>
      </c>
    </row>
    <row r="308" s="14" customFormat="1">
      <c r="A308" s="14"/>
      <c r="B308" s="257"/>
      <c r="C308" s="258"/>
      <c r="D308" s="242" t="s">
        <v>184</v>
      </c>
      <c r="E308" s="259" t="s">
        <v>1</v>
      </c>
      <c r="F308" s="260" t="s">
        <v>1937</v>
      </c>
      <c r="G308" s="258"/>
      <c r="H308" s="261">
        <v>5.3049999999999997</v>
      </c>
      <c r="I308" s="262"/>
      <c r="J308" s="258"/>
      <c r="K308" s="258"/>
      <c r="L308" s="263"/>
      <c r="M308" s="264"/>
      <c r="N308" s="265"/>
      <c r="O308" s="265"/>
      <c r="P308" s="265"/>
      <c r="Q308" s="265"/>
      <c r="R308" s="265"/>
      <c r="S308" s="265"/>
      <c r="T308" s="26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7" t="s">
        <v>184</v>
      </c>
      <c r="AU308" s="267" t="s">
        <v>85</v>
      </c>
      <c r="AV308" s="14" t="s">
        <v>85</v>
      </c>
      <c r="AW308" s="14" t="s">
        <v>34</v>
      </c>
      <c r="AX308" s="14" t="s">
        <v>77</v>
      </c>
      <c r="AY308" s="267" t="s">
        <v>173</v>
      </c>
    </row>
    <row r="309" s="15" customFormat="1">
      <c r="A309" s="15"/>
      <c r="B309" s="268"/>
      <c r="C309" s="269"/>
      <c r="D309" s="242" t="s">
        <v>184</v>
      </c>
      <c r="E309" s="270" t="s">
        <v>1</v>
      </c>
      <c r="F309" s="271" t="s">
        <v>187</v>
      </c>
      <c r="G309" s="269"/>
      <c r="H309" s="272">
        <v>24.745000000000001</v>
      </c>
      <c r="I309" s="273"/>
      <c r="J309" s="269"/>
      <c r="K309" s="269"/>
      <c r="L309" s="274"/>
      <c r="M309" s="275"/>
      <c r="N309" s="276"/>
      <c r="O309" s="276"/>
      <c r="P309" s="276"/>
      <c r="Q309" s="276"/>
      <c r="R309" s="276"/>
      <c r="S309" s="276"/>
      <c r="T309" s="277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8" t="s">
        <v>184</v>
      </c>
      <c r="AU309" s="278" t="s">
        <v>85</v>
      </c>
      <c r="AV309" s="15" t="s">
        <v>180</v>
      </c>
      <c r="AW309" s="15" t="s">
        <v>34</v>
      </c>
      <c r="AX309" s="15" t="s">
        <v>21</v>
      </c>
      <c r="AY309" s="278" t="s">
        <v>173</v>
      </c>
    </row>
    <row r="310" s="12" customFormat="1" ht="22.8" customHeight="1">
      <c r="A310" s="12"/>
      <c r="B310" s="213"/>
      <c r="C310" s="214"/>
      <c r="D310" s="215" t="s">
        <v>76</v>
      </c>
      <c r="E310" s="227" t="s">
        <v>180</v>
      </c>
      <c r="F310" s="227" t="s">
        <v>421</v>
      </c>
      <c r="G310" s="214"/>
      <c r="H310" s="214"/>
      <c r="I310" s="217"/>
      <c r="J310" s="228">
        <f>BK310</f>
        <v>0</v>
      </c>
      <c r="K310" s="214"/>
      <c r="L310" s="219"/>
      <c r="M310" s="220"/>
      <c r="N310" s="221"/>
      <c r="O310" s="221"/>
      <c r="P310" s="222">
        <f>SUM(P311:P335)</f>
        <v>0</v>
      </c>
      <c r="Q310" s="221"/>
      <c r="R310" s="222">
        <f>SUM(R311:R335)</f>
        <v>34.517608686000003</v>
      </c>
      <c r="S310" s="221"/>
      <c r="T310" s="223">
        <f>SUM(T311:T335)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4" t="s">
        <v>21</v>
      </c>
      <c r="AT310" s="225" t="s">
        <v>76</v>
      </c>
      <c r="AU310" s="225" t="s">
        <v>21</v>
      </c>
      <c r="AY310" s="224" t="s">
        <v>173</v>
      </c>
      <c r="BK310" s="226">
        <f>SUM(BK311:BK335)</f>
        <v>0</v>
      </c>
    </row>
    <row r="311" s="2" customFormat="1">
      <c r="A311" s="39"/>
      <c r="B311" s="40"/>
      <c r="C311" s="229" t="s">
        <v>415</v>
      </c>
      <c r="D311" s="229" t="s">
        <v>175</v>
      </c>
      <c r="E311" s="230" t="s">
        <v>357</v>
      </c>
      <c r="F311" s="231" t="s">
        <v>358</v>
      </c>
      <c r="G311" s="232" t="s">
        <v>251</v>
      </c>
      <c r="H311" s="233">
        <v>0.14699999999999999</v>
      </c>
      <c r="I311" s="234"/>
      <c r="J311" s="235">
        <f>ROUND(I311*H311,2)</f>
        <v>0</v>
      </c>
      <c r="K311" s="231" t="s">
        <v>179</v>
      </c>
      <c r="L311" s="45"/>
      <c r="M311" s="236" t="s">
        <v>1</v>
      </c>
      <c r="N311" s="237" t="s">
        <v>42</v>
      </c>
      <c r="O311" s="92"/>
      <c r="P311" s="238">
        <f>O311*H311</f>
        <v>0</v>
      </c>
      <c r="Q311" s="238">
        <v>1.0597380000000001</v>
      </c>
      <c r="R311" s="238">
        <f>Q311*H311</f>
        <v>0.155781486</v>
      </c>
      <c r="S311" s="238">
        <v>0</v>
      </c>
      <c r="T311" s="23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180</v>
      </c>
      <c r="AT311" s="240" t="s">
        <v>175</v>
      </c>
      <c r="AU311" s="240" t="s">
        <v>85</v>
      </c>
      <c r="AY311" s="18" t="s">
        <v>173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21</v>
      </c>
      <c r="BK311" s="241">
        <f>ROUND(I311*H311,2)</f>
        <v>0</v>
      </c>
      <c r="BL311" s="18" t="s">
        <v>180</v>
      </c>
      <c r="BM311" s="240" t="s">
        <v>1938</v>
      </c>
    </row>
    <row r="312" s="2" customFormat="1">
      <c r="A312" s="39"/>
      <c r="B312" s="40"/>
      <c r="C312" s="41"/>
      <c r="D312" s="242" t="s">
        <v>182</v>
      </c>
      <c r="E312" s="41"/>
      <c r="F312" s="243" t="s">
        <v>360</v>
      </c>
      <c r="G312" s="41"/>
      <c r="H312" s="41"/>
      <c r="I312" s="244"/>
      <c r="J312" s="41"/>
      <c r="K312" s="41"/>
      <c r="L312" s="45"/>
      <c r="M312" s="245"/>
      <c r="N312" s="24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182</v>
      </c>
      <c r="AU312" s="18" t="s">
        <v>85</v>
      </c>
    </row>
    <row r="313" s="13" customFormat="1">
      <c r="A313" s="13"/>
      <c r="B313" s="247"/>
      <c r="C313" s="248"/>
      <c r="D313" s="242" t="s">
        <v>184</v>
      </c>
      <c r="E313" s="249" t="s">
        <v>1</v>
      </c>
      <c r="F313" s="250" t="s">
        <v>424</v>
      </c>
      <c r="G313" s="248"/>
      <c r="H313" s="249" t="s">
        <v>1</v>
      </c>
      <c r="I313" s="251"/>
      <c r="J313" s="248"/>
      <c r="K313" s="248"/>
      <c r="L313" s="252"/>
      <c r="M313" s="253"/>
      <c r="N313" s="254"/>
      <c r="O313" s="254"/>
      <c r="P313" s="254"/>
      <c r="Q313" s="254"/>
      <c r="R313" s="254"/>
      <c r="S313" s="254"/>
      <c r="T313" s="25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6" t="s">
        <v>184</v>
      </c>
      <c r="AU313" s="256" t="s">
        <v>85</v>
      </c>
      <c r="AV313" s="13" t="s">
        <v>21</v>
      </c>
      <c r="AW313" s="13" t="s">
        <v>34</v>
      </c>
      <c r="AX313" s="13" t="s">
        <v>77</v>
      </c>
      <c r="AY313" s="256" t="s">
        <v>173</v>
      </c>
    </row>
    <row r="314" s="14" customFormat="1">
      <c r="A314" s="14"/>
      <c r="B314" s="257"/>
      <c r="C314" s="258"/>
      <c r="D314" s="242" t="s">
        <v>184</v>
      </c>
      <c r="E314" s="259" t="s">
        <v>1</v>
      </c>
      <c r="F314" s="260" t="s">
        <v>1939</v>
      </c>
      <c r="G314" s="258"/>
      <c r="H314" s="261">
        <v>0.14699999999999999</v>
      </c>
      <c r="I314" s="262"/>
      <c r="J314" s="258"/>
      <c r="K314" s="258"/>
      <c r="L314" s="263"/>
      <c r="M314" s="264"/>
      <c r="N314" s="265"/>
      <c r="O314" s="265"/>
      <c r="P314" s="265"/>
      <c r="Q314" s="265"/>
      <c r="R314" s="265"/>
      <c r="S314" s="265"/>
      <c r="T314" s="26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7" t="s">
        <v>184</v>
      </c>
      <c r="AU314" s="267" t="s">
        <v>85</v>
      </c>
      <c r="AV314" s="14" t="s">
        <v>85</v>
      </c>
      <c r="AW314" s="14" t="s">
        <v>34</v>
      </c>
      <c r="AX314" s="14" t="s">
        <v>77</v>
      </c>
      <c r="AY314" s="267" t="s">
        <v>173</v>
      </c>
    </row>
    <row r="315" s="15" customFormat="1">
      <c r="A315" s="15"/>
      <c r="B315" s="268"/>
      <c r="C315" s="269"/>
      <c r="D315" s="242" t="s">
        <v>184</v>
      </c>
      <c r="E315" s="270" t="s">
        <v>1</v>
      </c>
      <c r="F315" s="271" t="s">
        <v>187</v>
      </c>
      <c r="G315" s="269"/>
      <c r="H315" s="272">
        <v>0.14699999999999999</v>
      </c>
      <c r="I315" s="273"/>
      <c r="J315" s="269"/>
      <c r="K315" s="269"/>
      <c r="L315" s="274"/>
      <c r="M315" s="275"/>
      <c r="N315" s="276"/>
      <c r="O315" s="276"/>
      <c r="P315" s="276"/>
      <c r="Q315" s="276"/>
      <c r="R315" s="276"/>
      <c r="S315" s="276"/>
      <c r="T315" s="277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8" t="s">
        <v>184</v>
      </c>
      <c r="AU315" s="278" t="s">
        <v>85</v>
      </c>
      <c r="AV315" s="15" t="s">
        <v>180</v>
      </c>
      <c r="AW315" s="15" t="s">
        <v>34</v>
      </c>
      <c r="AX315" s="15" t="s">
        <v>21</v>
      </c>
      <c r="AY315" s="278" t="s">
        <v>173</v>
      </c>
    </row>
    <row r="316" s="2" customFormat="1">
      <c r="A316" s="39"/>
      <c r="B316" s="40"/>
      <c r="C316" s="229" t="s">
        <v>422</v>
      </c>
      <c r="D316" s="229" t="s">
        <v>175</v>
      </c>
      <c r="E316" s="230" t="s">
        <v>455</v>
      </c>
      <c r="F316" s="231" t="s">
        <v>456</v>
      </c>
      <c r="G316" s="232" t="s">
        <v>178</v>
      </c>
      <c r="H316" s="233">
        <v>37</v>
      </c>
      <c r="I316" s="234"/>
      <c r="J316" s="235">
        <f>ROUND(I316*H316,2)</f>
        <v>0</v>
      </c>
      <c r="K316" s="231" t="s">
        <v>179</v>
      </c>
      <c r="L316" s="45"/>
      <c r="M316" s="236" t="s">
        <v>1</v>
      </c>
      <c r="N316" s="237" t="s">
        <v>42</v>
      </c>
      <c r="O316" s="92"/>
      <c r="P316" s="238">
        <f>O316*H316</f>
        <v>0</v>
      </c>
      <c r="Q316" s="238">
        <v>0</v>
      </c>
      <c r="R316" s="238">
        <f>Q316*H316</f>
        <v>0</v>
      </c>
      <c r="S316" s="238">
        <v>0</v>
      </c>
      <c r="T316" s="23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0" t="s">
        <v>180</v>
      </c>
      <c r="AT316" s="240" t="s">
        <v>175</v>
      </c>
      <c r="AU316" s="240" t="s">
        <v>85</v>
      </c>
      <c r="AY316" s="18" t="s">
        <v>173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8" t="s">
        <v>21</v>
      </c>
      <c r="BK316" s="241">
        <f>ROUND(I316*H316,2)</f>
        <v>0</v>
      </c>
      <c r="BL316" s="18" t="s">
        <v>180</v>
      </c>
      <c r="BM316" s="240" t="s">
        <v>1940</v>
      </c>
    </row>
    <row r="317" s="2" customFormat="1">
      <c r="A317" s="39"/>
      <c r="B317" s="40"/>
      <c r="C317" s="41"/>
      <c r="D317" s="242" t="s">
        <v>182</v>
      </c>
      <c r="E317" s="41"/>
      <c r="F317" s="243" t="s">
        <v>458</v>
      </c>
      <c r="G317" s="41"/>
      <c r="H317" s="41"/>
      <c r="I317" s="244"/>
      <c r="J317" s="41"/>
      <c r="K317" s="41"/>
      <c r="L317" s="45"/>
      <c r="M317" s="245"/>
      <c r="N317" s="246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182</v>
      </c>
      <c r="AU317" s="18" t="s">
        <v>85</v>
      </c>
    </row>
    <row r="318" s="13" customFormat="1">
      <c r="A318" s="13"/>
      <c r="B318" s="247"/>
      <c r="C318" s="248"/>
      <c r="D318" s="242" t="s">
        <v>184</v>
      </c>
      <c r="E318" s="249" t="s">
        <v>1</v>
      </c>
      <c r="F318" s="250" t="s">
        <v>459</v>
      </c>
      <c r="G318" s="248"/>
      <c r="H318" s="249" t="s">
        <v>1</v>
      </c>
      <c r="I318" s="251"/>
      <c r="J318" s="248"/>
      <c r="K318" s="248"/>
      <c r="L318" s="252"/>
      <c r="M318" s="253"/>
      <c r="N318" s="254"/>
      <c r="O318" s="254"/>
      <c r="P318" s="254"/>
      <c r="Q318" s="254"/>
      <c r="R318" s="254"/>
      <c r="S318" s="254"/>
      <c r="T318" s="25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6" t="s">
        <v>184</v>
      </c>
      <c r="AU318" s="256" t="s">
        <v>85</v>
      </c>
      <c r="AV318" s="13" t="s">
        <v>21</v>
      </c>
      <c r="AW318" s="13" t="s">
        <v>34</v>
      </c>
      <c r="AX318" s="13" t="s">
        <v>77</v>
      </c>
      <c r="AY318" s="256" t="s">
        <v>173</v>
      </c>
    </row>
    <row r="319" s="14" customFormat="1">
      <c r="A319" s="14"/>
      <c r="B319" s="257"/>
      <c r="C319" s="258"/>
      <c r="D319" s="242" t="s">
        <v>184</v>
      </c>
      <c r="E319" s="259" t="s">
        <v>1</v>
      </c>
      <c r="F319" s="260" t="s">
        <v>1941</v>
      </c>
      <c r="G319" s="258"/>
      <c r="H319" s="261">
        <v>37</v>
      </c>
      <c r="I319" s="262"/>
      <c r="J319" s="258"/>
      <c r="K319" s="258"/>
      <c r="L319" s="263"/>
      <c r="M319" s="264"/>
      <c r="N319" s="265"/>
      <c r="O319" s="265"/>
      <c r="P319" s="265"/>
      <c r="Q319" s="265"/>
      <c r="R319" s="265"/>
      <c r="S319" s="265"/>
      <c r="T319" s="26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7" t="s">
        <v>184</v>
      </c>
      <c r="AU319" s="267" t="s">
        <v>85</v>
      </c>
      <c r="AV319" s="14" t="s">
        <v>85</v>
      </c>
      <c r="AW319" s="14" t="s">
        <v>34</v>
      </c>
      <c r="AX319" s="14" t="s">
        <v>77</v>
      </c>
      <c r="AY319" s="267" t="s">
        <v>173</v>
      </c>
    </row>
    <row r="320" s="15" customFormat="1">
      <c r="A320" s="15"/>
      <c r="B320" s="268"/>
      <c r="C320" s="269"/>
      <c r="D320" s="242" t="s">
        <v>184</v>
      </c>
      <c r="E320" s="270" t="s">
        <v>1</v>
      </c>
      <c r="F320" s="271" t="s">
        <v>187</v>
      </c>
      <c r="G320" s="269"/>
      <c r="H320" s="272">
        <v>37</v>
      </c>
      <c r="I320" s="273"/>
      <c r="J320" s="269"/>
      <c r="K320" s="269"/>
      <c r="L320" s="274"/>
      <c r="M320" s="275"/>
      <c r="N320" s="276"/>
      <c r="O320" s="276"/>
      <c r="P320" s="276"/>
      <c r="Q320" s="276"/>
      <c r="R320" s="276"/>
      <c r="S320" s="276"/>
      <c r="T320" s="277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78" t="s">
        <v>184</v>
      </c>
      <c r="AU320" s="278" t="s">
        <v>85</v>
      </c>
      <c r="AV320" s="15" t="s">
        <v>180</v>
      </c>
      <c r="AW320" s="15" t="s">
        <v>34</v>
      </c>
      <c r="AX320" s="15" t="s">
        <v>21</v>
      </c>
      <c r="AY320" s="278" t="s">
        <v>173</v>
      </c>
    </row>
    <row r="321" s="2" customFormat="1">
      <c r="A321" s="39"/>
      <c r="B321" s="40"/>
      <c r="C321" s="229" t="s">
        <v>426</v>
      </c>
      <c r="D321" s="229" t="s">
        <v>175</v>
      </c>
      <c r="E321" s="230" t="s">
        <v>464</v>
      </c>
      <c r="F321" s="231" t="s">
        <v>465</v>
      </c>
      <c r="G321" s="232" t="s">
        <v>178</v>
      </c>
      <c r="H321" s="233">
        <v>28.800000000000001</v>
      </c>
      <c r="I321" s="234"/>
      <c r="J321" s="235">
        <f>ROUND(I321*H321,2)</f>
        <v>0</v>
      </c>
      <c r="K321" s="231" t="s">
        <v>179</v>
      </c>
      <c r="L321" s="45"/>
      <c r="M321" s="236" t="s">
        <v>1</v>
      </c>
      <c r="N321" s="237" t="s">
        <v>42</v>
      </c>
      <c r="O321" s="92"/>
      <c r="P321" s="238">
        <f>O321*H321</f>
        <v>0</v>
      </c>
      <c r="Q321" s="238">
        <v>0.16192000000000001</v>
      </c>
      <c r="R321" s="238">
        <f>Q321*H321</f>
        <v>4.6632960000000008</v>
      </c>
      <c r="S321" s="238">
        <v>0</v>
      </c>
      <c r="T321" s="23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0" t="s">
        <v>180</v>
      </c>
      <c r="AT321" s="240" t="s">
        <v>175</v>
      </c>
      <c r="AU321" s="240" t="s">
        <v>85</v>
      </c>
      <c r="AY321" s="18" t="s">
        <v>173</v>
      </c>
      <c r="BE321" s="241">
        <f>IF(N321="základní",J321,0)</f>
        <v>0</v>
      </c>
      <c r="BF321" s="241">
        <f>IF(N321="snížená",J321,0)</f>
        <v>0</v>
      </c>
      <c r="BG321" s="241">
        <f>IF(N321="zákl. přenesená",J321,0)</f>
        <v>0</v>
      </c>
      <c r="BH321" s="241">
        <f>IF(N321="sníž. přenesená",J321,0)</f>
        <v>0</v>
      </c>
      <c r="BI321" s="241">
        <f>IF(N321="nulová",J321,0)</f>
        <v>0</v>
      </c>
      <c r="BJ321" s="18" t="s">
        <v>21</v>
      </c>
      <c r="BK321" s="241">
        <f>ROUND(I321*H321,2)</f>
        <v>0</v>
      </c>
      <c r="BL321" s="18" t="s">
        <v>180</v>
      </c>
      <c r="BM321" s="240" t="s">
        <v>1942</v>
      </c>
    </row>
    <row r="322" s="2" customFormat="1">
      <c r="A322" s="39"/>
      <c r="B322" s="40"/>
      <c r="C322" s="41"/>
      <c r="D322" s="242" t="s">
        <v>182</v>
      </c>
      <c r="E322" s="41"/>
      <c r="F322" s="243" t="s">
        <v>467</v>
      </c>
      <c r="G322" s="41"/>
      <c r="H322" s="41"/>
      <c r="I322" s="244"/>
      <c r="J322" s="41"/>
      <c r="K322" s="41"/>
      <c r="L322" s="45"/>
      <c r="M322" s="245"/>
      <c r="N322" s="246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182</v>
      </c>
      <c r="AU322" s="18" t="s">
        <v>85</v>
      </c>
    </row>
    <row r="323" s="13" customFormat="1">
      <c r="A323" s="13"/>
      <c r="B323" s="247"/>
      <c r="C323" s="248"/>
      <c r="D323" s="242" t="s">
        <v>184</v>
      </c>
      <c r="E323" s="249" t="s">
        <v>1</v>
      </c>
      <c r="F323" s="250" t="s">
        <v>1270</v>
      </c>
      <c r="G323" s="248"/>
      <c r="H323" s="249" t="s">
        <v>1</v>
      </c>
      <c r="I323" s="251"/>
      <c r="J323" s="248"/>
      <c r="K323" s="248"/>
      <c r="L323" s="252"/>
      <c r="M323" s="253"/>
      <c r="N323" s="254"/>
      <c r="O323" s="254"/>
      <c r="P323" s="254"/>
      <c r="Q323" s="254"/>
      <c r="R323" s="254"/>
      <c r="S323" s="254"/>
      <c r="T323" s="25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6" t="s">
        <v>184</v>
      </c>
      <c r="AU323" s="256" t="s">
        <v>85</v>
      </c>
      <c r="AV323" s="13" t="s">
        <v>21</v>
      </c>
      <c r="AW323" s="13" t="s">
        <v>34</v>
      </c>
      <c r="AX323" s="13" t="s">
        <v>77</v>
      </c>
      <c r="AY323" s="256" t="s">
        <v>173</v>
      </c>
    </row>
    <row r="324" s="14" customFormat="1">
      <c r="A324" s="14"/>
      <c r="B324" s="257"/>
      <c r="C324" s="258"/>
      <c r="D324" s="242" t="s">
        <v>184</v>
      </c>
      <c r="E324" s="259" t="s">
        <v>1</v>
      </c>
      <c r="F324" s="260" t="s">
        <v>1845</v>
      </c>
      <c r="G324" s="258"/>
      <c r="H324" s="261">
        <v>14.4</v>
      </c>
      <c r="I324" s="262"/>
      <c r="J324" s="258"/>
      <c r="K324" s="258"/>
      <c r="L324" s="263"/>
      <c r="M324" s="264"/>
      <c r="N324" s="265"/>
      <c r="O324" s="265"/>
      <c r="P324" s="265"/>
      <c r="Q324" s="265"/>
      <c r="R324" s="265"/>
      <c r="S324" s="265"/>
      <c r="T324" s="26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7" t="s">
        <v>184</v>
      </c>
      <c r="AU324" s="267" t="s">
        <v>85</v>
      </c>
      <c r="AV324" s="14" t="s">
        <v>85</v>
      </c>
      <c r="AW324" s="14" t="s">
        <v>34</v>
      </c>
      <c r="AX324" s="14" t="s">
        <v>77</v>
      </c>
      <c r="AY324" s="267" t="s">
        <v>173</v>
      </c>
    </row>
    <row r="325" s="13" customFormat="1">
      <c r="A325" s="13"/>
      <c r="B325" s="247"/>
      <c r="C325" s="248"/>
      <c r="D325" s="242" t="s">
        <v>184</v>
      </c>
      <c r="E325" s="249" t="s">
        <v>1</v>
      </c>
      <c r="F325" s="250" t="s">
        <v>1943</v>
      </c>
      <c r="G325" s="248"/>
      <c r="H325" s="249" t="s">
        <v>1</v>
      </c>
      <c r="I325" s="251"/>
      <c r="J325" s="248"/>
      <c r="K325" s="248"/>
      <c r="L325" s="252"/>
      <c r="M325" s="253"/>
      <c r="N325" s="254"/>
      <c r="O325" s="254"/>
      <c r="P325" s="254"/>
      <c r="Q325" s="254"/>
      <c r="R325" s="254"/>
      <c r="S325" s="254"/>
      <c r="T325" s="25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6" t="s">
        <v>184</v>
      </c>
      <c r="AU325" s="256" t="s">
        <v>85</v>
      </c>
      <c r="AV325" s="13" t="s">
        <v>21</v>
      </c>
      <c r="AW325" s="13" t="s">
        <v>34</v>
      </c>
      <c r="AX325" s="13" t="s">
        <v>77</v>
      </c>
      <c r="AY325" s="256" t="s">
        <v>173</v>
      </c>
    </row>
    <row r="326" s="14" customFormat="1">
      <c r="A326" s="14"/>
      <c r="B326" s="257"/>
      <c r="C326" s="258"/>
      <c r="D326" s="242" t="s">
        <v>184</v>
      </c>
      <c r="E326" s="259" t="s">
        <v>1</v>
      </c>
      <c r="F326" s="260" t="s">
        <v>1845</v>
      </c>
      <c r="G326" s="258"/>
      <c r="H326" s="261">
        <v>14.4</v>
      </c>
      <c r="I326" s="262"/>
      <c r="J326" s="258"/>
      <c r="K326" s="258"/>
      <c r="L326" s="263"/>
      <c r="M326" s="264"/>
      <c r="N326" s="265"/>
      <c r="O326" s="265"/>
      <c r="P326" s="265"/>
      <c r="Q326" s="265"/>
      <c r="R326" s="265"/>
      <c r="S326" s="265"/>
      <c r="T326" s="26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7" t="s">
        <v>184</v>
      </c>
      <c r="AU326" s="267" t="s">
        <v>85</v>
      </c>
      <c r="AV326" s="14" t="s">
        <v>85</v>
      </c>
      <c r="AW326" s="14" t="s">
        <v>34</v>
      </c>
      <c r="AX326" s="14" t="s">
        <v>77</v>
      </c>
      <c r="AY326" s="267" t="s">
        <v>173</v>
      </c>
    </row>
    <row r="327" s="15" customFormat="1">
      <c r="A327" s="15"/>
      <c r="B327" s="268"/>
      <c r="C327" s="269"/>
      <c r="D327" s="242" t="s">
        <v>184</v>
      </c>
      <c r="E327" s="270" t="s">
        <v>1</v>
      </c>
      <c r="F327" s="271" t="s">
        <v>187</v>
      </c>
      <c r="G327" s="269"/>
      <c r="H327" s="272">
        <v>28.800000000000001</v>
      </c>
      <c r="I327" s="273"/>
      <c r="J327" s="269"/>
      <c r="K327" s="269"/>
      <c r="L327" s="274"/>
      <c r="M327" s="275"/>
      <c r="N327" s="276"/>
      <c r="O327" s="276"/>
      <c r="P327" s="276"/>
      <c r="Q327" s="276"/>
      <c r="R327" s="276"/>
      <c r="S327" s="276"/>
      <c r="T327" s="277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8" t="s">
        <v>184</v>
      </c>
      <c r="AU327" s="278" t="s">
        <v>85</v>
      </c>
      <c r="AV327" s="15" t="s">
        <v>180</v>
      </c>
      <c r="AW327" s="15" t="s">
        <v>34</v>
      </c>
      <c r="AX327" s="15" t="s">
        <v>21</v>
      </c>
      <c r="AY327" s="278" t="s">
        <v>173</v>
      </c>
    </row>
    <row r="328" s="2" customFormat="1" ht="33" customHeight="1">
      <c r="A328" s="39"/>
      <c r="B328" s="40"/>
      <c r="C328" s="229" t="s">
        <v>433</v>
      </c>
      <c r="D328" s="229" t="s">
        <v>175</v>
      </c>
      <c r="E328" s="230" t="s">
        <v>1135</v>
      </c>
      <c r="F328" s="231" t="s">
        <v>1136</v>
      </c>
      <c r="G328" s="232" t="s">
        <v>178</v>
      </c>
      <c r="H328" s="233">
        <v>28.800000000000001</v>
      </c>
      <c r="I328" s="234"/>
      <c r="J328" s="235">
        <f>ROUND(I328*H328,2)</f>
        <v>0</v>
      </c>
      <c r="K328" s="231" t="s">
        <v>179</v>
      </c>
      <c r="L328" s="45"/>
      <c r="M328" s="236" t="s">
        <v>1</v>
      </c>
      <c r="N328" s="237" t="s">
        <v>42</v>
      </c>
      <c r="O328" s="92"/>
      <c r="P328" s="238">
        <f>O328*H328</f>
        <v>0</v>
      </c>
      <c r="Q328" s="238">
        <v>1.031199</v>
      </c>
      <c r="R328" s="238">
        <f>Q328*H328</f>
        <v>29.698531200000001</v>
      </c>
      <c r="S328" s="238">
        <v>0</v>
      </c>
      <c r="T328" s="23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0" t="s">
        <v>180</v>
      </c>
      <c r="AT328" s="240" t="s">
        <v>175</v>
      </c>
      <c r="AU328" s="240" t="s">
        <v>85</v>
      </c>
      <c r="AY328" s="18" t="s">
        <v>173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8" t="s">
        <v>21</v>
      </c>
      <c r="BK328" s="241">
        <f>ROUND(I328*H328,2)</f>
        <v>0</v>
      </c>
      <c r="BL328" s="18" t="s">
        <v>180</v>
      </c>
      <c r="BM328" s="240" t="s">
        <v>1944</v>
      </c>
    </row>
    <row r="329" s="2" customFormat="1">
      <c r="A329" s="39"/>
      <c r="B329" s="40"/>
      <c r="C329" s="41"/>
      <c r="D329" s="242" t="s">
        <v>182</v>
      </c>
      <c r="E329" s="41"/>
      <c r="F329" s="243" t="s">
        <v>1138</v>
      </c>
      <c r="G329" s="41"/>
      <c r="H329" s="41"/>
      <c r="I329" s="244"/>
      <c r="J329" s="41"/>
      <c r="K329" s="41"/>
      <c r="L329" s="45"/>
      <c r="M329" s="245"/>
      <c r="N329" s="246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182</v>
      </c>
      <c r="AU329" s="18" t="s">
        <v>85</v>
      </c>
    </row>
    <row r="330" s="13" customFormat="1">
      <c r="A330" s="13"/>
      <c r="B330" s="247"/>
      <c r="C330" s="248"/>
      <c r="D330" s="242" t="s">
        <v>184</v>
      </c>
      <c r="E330" s="249" t="s">
        <v>1</v>
      </c>
      <c r="F330" s="250" t="s">
        <v>1945</v>
      </c>
      <c r="G330" s="248"/>
      <c r="H330" s="249" t="s">
        <v>1</v>
      </c>
      <c r="I330" s="251"/>
      <c r="J330" s="248"/>
      <c r="K330" s="248"/>
      <c r="L330" s="252"/>
      <c r="M330" s="253"/>
      <c r="N330" s="254"/>
      <c r="O330" s="254"/>
      <c r="P330" s="254"/>
      <c r="Q330" s="254"/>
      <c r="R330" s="254"/>
      <c r="S330" s="254"/>
      <c r="T330" s="25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6" t="s">
        <v>184</v>
      </c>
      <c r="AU330" s="256" t="s">
        <v>85</v>
      </c>
      <c r="AV330" s="13" t="s">
        <v>21</v>
      </c>
      <c r="AW330" s="13" t="s">
        <v>34</v>
      </c>
      <c r="AX330" s="13" t="s">
        <v>77</v>
      </c>
      <c r="AY330" s="256" t="s">
        <v>173</v>
      </c>
    </row>
    <row r="331" s="13" customFormat="1">
      <c r="A331" s="13"/>
      <c r="B331" s="247"/>
      <c r="C331" s="248"/>
      <c r="D331" s="242" t="s">
        <v>184</v>
      </c>
      <c r="E331" s="249" t="s">
        <v>1</v>
      </c>
      <c r="F331" s="250" t="s">
        <v>1270</v>
      </c>
      <c r="G331" s="248"/>
      <c r="H331" s="249" t="s">
        <v>1</v>
      </c>
      <c r="I331" s="251"/>
      <c r="J331" s="248"/>
      <c r="K331" s="248"/>
      <c r="L331" s="252"/>
      <c r="M331" s="253"/>
      <c r="N331" s="254"/>
      <c r="O331" s="254"/>
      <c r="P331" s="254"/>
      <c r="Q331" s="254"/>
      <c r="R331" s="254"/>
      <c r="S331" s="254"/>
      <c r="T331" s="25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6" t="s">
        <v>184</v>
      </c>
      <c r="AU331" s="256" t="s">
        <v>85</v>
      </c>
      <c r="AV331" s="13" t="s">
        <v>21</v>
      </c>
      <c r="AW331" s="13" t="s">
        <v>34</v>
      </c>
      <c r="AX331" s="13" t="s">
        <v>77</v>
      </c>
      <c r="AY331" s="256" t="s">
        <v>173</v>
      </c>
    </row>
    <row r="332" s="14" customFormat="1">
      <c r="A332" s="14"/>
      <c r="B332" s="257"/>
      <c r="C332" s="258"/>
      <c r="D332" s="242" t="s">
        <v>184</v>
      </c>
      <c r="E332" s="259" t="s">
        <v>1</v>
      </c>
      <c r="F332" s="260" t="s">
        <v>1845</v>
      </c>
      <c r="G332" s="258"/>
      <c r="H332" s="261">
        <v>14.4</v>
      </c>
      <c r="I332" s="262"/>
      <c r="J332" s="258"/>
      <c r="K332" s="258"/>
      <c r="L332" s="263"/>
      <c r="M332" s="264"/>
      <c r="N332" s="265"/>
      <c r="O332" s="265"/>
      <c r="P332" s="265"/>
      <c r="Q332" s="265"/>
      <c r="R332" s="265"/>
      <c r="S332" s="265"/>
      <c r="T332" s="26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7" t="s">
        <v>184</v>
      </c>
      <c r="AU332" s="267" t="s">
        <v>85</v>
      </c>
      <c r="AV332" s="14" t="s">
        <v>85</v>
      </c>
      <c r="AW332" s="14" t="s">
        <v>34</v>
      </c>
      <c r="AX332" s="14" t="s">
        <v>77</v>
      </c>
      <c r="AY332" s="267" t="s">
        <v>173</v>
      </c>
    </row>
    <row r="333" s="13" customFormat="1">
      <c r="A333" s="13"/>
      <c r="B333" s="247"/>
      <c r="C333" s="248"/>
      <c r="D333" s="242" t="s">
        <v>184</v>
      </c>
      <c r="E333" s="249" t="s">
        <v>1</v>
      </c>
      <c r="F333" s="250" t="s">
        <v>1943</v>
      </c>
      <c r="G333" s="248"/>
      <c r="H333" s="249" t="s">
        <v>1</v>
      </c>
      <c r="I333" s="251"/>
      <c r="J333" s="248"/>
      <c r="K333" s="248"/>
      <c r="L333" s="252"/>
      <c r="M333" s="253"/>
      <c r="N333" s="254"/>
      <c r="O333" s="254"/>
      <c r="P333" s="254"/>
      <c r="Q333" s="254"/>
      <c r="R333" s="254"/>
      <c r="S333" s="254"/>
      <c r="T333" s="25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6" t="s">
        <v>184</v>
      </c>
      <c r="AU333" s="256" t="s">
        <v>85</v>
      </c>
      <c r="AV333" s="13" t="s">
        <v>21</v>
      </c>
      <c r="AW333" s="13" t="s">
        <v>34</v>
      </c>
      <c r="AX333" s="13" t="s">
        <v>77</v>
      </c>
      <c r="AY333" s="256" t="s">
        <v>173</v>
      </c>
    </row>
    <row r="334" s="14" customFormat="1">
      <c r="A334" s="14"/>
      <c r="B334" s="257"/>
      <c r="C334" s="258"/>
      <c r="D334" s="242" t="s">
        <v>184</v>
      </c>
      <c r="E334" s="259" t="s">
        <v>1</v>
      </c>
      <c r="F334" s="260" t="s">
        <v>1845</v>
      </c>
      <c r="G334" s="258"/>
      <c r="H334" s="261">
        <v>14.4</v>
      </c>
      <c r="I334" s="262"/>
      <c r="J334" s="258"/>
      <c r="K334" s="258"/>
      <c r="L334" s="263"/>
      <c r="M334" s="264"/>
      <c r="N334" s="265"/>
      <c r="O334" s="265"/>
      <c r="P334" s="265"/>
      <c r="Q334" s="265"/>
      <c r="R334" s="265"/>
      <c r="S334" s="265"/>
      <c r="T334" s="26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7" t="s">
        <v>184</v>
      </c>
      <c r="AU334" s="267" t="s">
        <v>85</v>
      </c>
      <c r="AV334" s="14" t="s">
        <v>85</v>
      </c>
      <c r="AW334" s="14" t="s">
        <v>34</v>
      </c>
      <c r="AX334" s="14" t="s">
        <v>77</v>
      </c>
      <c r="AY334" s="267" t="s">
        <v>173</v>
      </c>
    </row>
    <row r="335" s="15" customFormat="1">
      <c r="A335" s="15"/>
      <c r="B335" s="268"/>
      <c r="C335" s="269"/>
      <c r="D335" s="242" t="s">
        <v>184</v>
      </c>
      <c r="E335" s="270" t="s">
        <v>1</v>
      </c>
      <c r="F335" s="271" t="s">
        <v>187</v>
      </c>
      <c r="G335" s="269"/>
      <c r="H335" s="272">
        <v>28.800000000000001</v>
      </c>
      <c r="I335" s="273"/>
      <c r="J335" s="269"/>
      <c r="K335" s="269"/>
      <c r="L335" s="274"/>
      <c r="M335" s="275"/>
      <c r="N335" s="276"/>
      <c r="O335" s="276"/>
      <c r="P335" s="276"/>
      <c r="Q335" s="276"/>
      <c r="R335" s="276"/>
      <c r="S335" s="276"/>
      <c r="T335" s="277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8" t="s">
        <v>184</v>
      </c>
      <c r="AU335" s="278" t="s">
        <v>85</v>
      </c>
      <c r="AV335" s="15" t="s">
        <v>180</v>
      </c>
      <c r="AW335" s="15" t="s">
        <v>34</v>
      </c>
      <c r="AX335" s="15" t="s">
        <v>21</v>
      </c>
      <c r="AY335" s="278" t="s">
        <v>173</v>
      </c>
    </row>
    <row r="336" s="12" customFormat="1" ht="22.8" customHeight="1">
      <c r="A336" s="12"/>
      <c r="B336" s="213"/>
      <c r="C336" s="214"/>
      <c r="D336" s="215" t="s">
        <v>76</v>
      </c>
      <c r="E336" s="227" t="s">
        <v>238</v>
      </c>
      <c r="F336" s="227" t="s">
        <v>498</v>
      </c>
      <c r="G336" s="214"/>
      <c r="H336" s="214"/>
      <c r="I336" s="217"/>
      <c r="J336" s="228">
        <f>BK336</f>
        <v>0</v>
      </c>
      <c r="K336" s="214"/>
      <c r="L336" s="219"/>
      <c r="M336" s="220"/>
      <c r="N336" s="221"/>
      <c r="O336" s="221"/>
      <c r="P336" s="222">
        <f>SUM(P337:P356)</f>
        <v>0</v>
      </c>
      <c r="Q336" s="221"/>
      <c r="R336" s="222">
        <f>SUM(R337:R356)</f>
        <v>37.315621959999994</v>
      </c>
      <c r="S336" s="221"/>
      <c r="T336" s="223">
        <f>SUM(T337:T356)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24" t="s">
        <v>21</v>
      </c>
      <c r="AT336" s="225" t="s">
        <v>76</v>
      </c>
      <c r="AU336" s="225" t="s">
        <v>21</v>
      </c>
      <c r="AY336" s="224" t="s">
        <v>173</v>
      </c>
      <c r="BK336" s="226">
        <f>SUM(BK337:BK356)</f>
        <v>0</v>
      </c>
    </row>
    <row r="337" s="2" customFormat="1" ht="33" customHeight="1">
      <c r="A337" s="39"/>
      <c r="B337" s="40"/>
      <c r="C337" s="229" t="s">
        <v>438</v>
      </c>
      <c r="D337" s="229" t="s">
        <v>175</v>
      </c>
      <c r="E337" s="230" t="s">
        <v>1946</v>
      </c>
      <c r="F337" s="231" t="s">
        <v>1947</v>
      </c>
      <c r="G337" s="232" t="s">
        <v>194</v>
      </c>
      <c r="H337" s="233">
        <v>21.300000000000001</v>
      </c>
      <c r="I337" s="234"/>
      <c r="J337" s="235">
        <f>ROUND(I337*H337,2)</f>
        <v>0</v>
      </c>
      <c r="K337" s="231" t="s">
        <v>179</v>
      </c>
      <c r="L337" s="45"/>
      <c r="M337" s="236" t="s">
        <v>1</v>
      </c>
      <c r="N337" s="237" t="s">
        <v>42</v>
      </c>
      <c r="O337" s="92"/>
      <c r="P337" s="238">
        <f>O337*H337</f>
        <v>0</v>
      </c>
      <c r="Q337" s="238">
        <v>2.9200000000000002E-05</v>
      </c>
      <c r="R337" s="238">
        <f>Q337*H337</f>
        <v>0.00062196000000000007</v>
      </c>
      <c r="S337" s="238">
        <v>0</v>
      </c>
      <c r="T337" s="23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0" t="s">
        <v>180</v>
      </c>
      <c r="AT337" s="240" t="s">
        <v>175</v>
      </c>
      <c r="AU337" s="240" t="s">
        <v>85</v>
      </c>
      <c r="AY337" s="18" t="s">
        <v>173</v>
      </c>
      <c r="BE337" s="241">
        <f>IF(N337="základní",J337,0)</f>
        <v>0</v>
      </c>
      <c r="BF337" s="241">
        <f>IF(N337="snížená",J337,0)</f>
        <v>0</v>
      </c>
      <c r="BG337" s="241">
        <f>IF(N337="zákl. přenesená",J337,0)</f>
        <v>0</v>
      </c>
      <c r="BH337" s="241">
        <f>IF(N337="sníž. přenesená",J337,0)</f>
        <v>0</v>
      </c>
      <c r="BI337" s="241">
        <f>IF(N337="nulová",J337,0)</f>
        <v>0</v>
      </c>
      <c r="BJ337" s="18" t="s">
        <v>21</v>
      </c>
      <c r="BK337" s="241">
        <f>ROUND(I337*H337,2)</f>
        <v>0</v>
      </c>
      <c r="BL337" s="18" t="s">
        <v>180</v>
      </c>
      <c r="BM337" s="240" t="s">
        <v>1948</v>
      </c>
    </row>
    <row r="338" s="2" customFormat="1">
      <c r="A338" s="39"/>
      <c r="B338" s="40"/>
      <c r="C338" s="41"/>
      <c r="D338" s="242" t="s">
        <v>182</v>
      </c>
      <c r="E338" s="41"/>
      <c r="F338" s="243" t="s">
        <v>1949</v>
      </c>
      <c r="G338" s="41"/>
      <c r="H338" s="41"/>
      <c r="I338" s="244"/>
      <c r="J338" s="41"/>
      <c r="K338" s="41"/>
      <c r="L338" s="45"/>
      <c r="M338" s="245"/>
      <c r="N338" s="246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182</v>
      </c>
      <c r="AU338" s="18" t="s">
        <v>85</v>
      </c>
    </row>
    <row r="339" s="14" customFormat="1">
      <c r="A339" s="14"/>
      <c r="B339" s="257"/>
      <c r="C339" s="258"/>
      <c r="D339" s="242" t="s">
        <v>184</v>
      </c>
      <c r="E339" s="259" t="s">
        <v>1</v>
      </c>
      <c r="F339" s="260" t="s">
        <v>1950</v>
      </c>
      <c r="G339" s="258"/>
      <c r="H339" s="261">
        <v>21.300000000000001</v>
      </c>
      <c r="I339" s="262"/>
      <c r="J339" s="258"/>
      <c r="K339" s="258"/>
      <c r="L339" s="263"/>
      <c r="M339" s="264"/>
      <c r="N339" s="265"/>
      <c r="O339" s="265"/>
      <c r="P339" s="265"/>
      <c r="Q339" s="265"/>
      <c r="R339" s="265"/>
      <c r="S339" s="265"/>
      <c r="T339" s="26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7" t="s">
        <v>184</v>
      </c>
      <c r="AU339" s="267" t="s">
        <v>85</v>
      </c>
      <c r="AV339" s="14" t="s">
        <v>85</v>
      </c>
      <c r="AW339" s="14" t="s">
        <v>34</v>
      </c>
      <c r="AX339" s="14" t="s">
        <v>77</v>
      </c>
      <c r="AY339" s="267" t="s">
        <v>173</v>
      </c>
    </row>
    <row r="340" s="15" customFormat="1">
      <c r="A340" s="15"/>
      <c r="B340" s="268"/>
      <c r="C340" s="269"/>
      <c r="D340" s="242" t="s">
        <v>184</v>
      </c>
      <c r="E340" s="270" t="s">
        <v>1</v>
      </c>
      <c r="F340" s="271" t="s">
        <v>187</v>
      </c>
      <c r="G340" s="269"/>
      <c r="H340" s="272">
        <v>21.300000000000001</v>
      </c>
      <c r="I340" s="273"/>
      <c r="J340" s="269"/>
      <c r="K340" s="269"/>
      <c r="L340" s="274"/>
      <c r="M340" s="275"/>
      <c r="N340" s="276"/>
      <c r="O340" s="276"/>
      <c r="P340" s="276"/>
      <c r="Q340" s="276"/>
      <c r="R340" s="276"/>
      <c r="S340" s="276"/>
      <c r="T340" s="277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8" t="s">
        <v>184</v>
      </c>
      <c r="AU340" s="278" t="s">
        <v>85</v>
      </c>
      <c r="AV340" s="15" t="s">
        <v>180</v>
      </c>
      <c r="AW340" s="15" t="s">
        <v>34</v>
      </c>
      <c r="AX340" s="15" t="s">
        <v>21</v>
      </c>
      <c r="AY340" s="278" t="s">
        <v>173</v>
      </c>
    </row>
    <row r="341" s="2" customFormat="1" ht="16.5" customHeight="1">
      <c r="A341" s="39"/>
      <c r="B341" s="40"/>
      <c r="C341" s="291" t="s">
        <v>443</v>
      </c>
      <c r="D341" s="291" t="s">
        <v>295</v>
      </c>
      <c r="E341" s="292" t="s">
        <v>514</v>
      </c>
      <c r="F341" s="293" t="s">
        <v>1951</v>
      </c>
      <c r="G341" s="294" t="s">
        <v>516</v>
      </c>
      <c r="H341" s="295">
        <v>18</v>
      </c>
      <c r="I341" s="296"/>
      <c r="J341" s="297">
        <f>ROUND(I341*H341,2)</f>
        <v>0</v>
      </c>
      <c r="K341" s="293" t="s">
        <v>1</v>
      </c>
      <c r="L341" s="298"/>
      <c r="M341" s="299" t="s">
        <v>1</v>
      </c>
      <c r="N341" s="300" t="s">
        <v>42</v>
      </c>
      <c r="O341" s="92"/>
      <c r="P341" s="238">
        <f>O341*H341</f>
        <v>0</v>
      </c>
      <c r="Q341" s="238">
        <v>1.8109999999999999</v>
      </c>
      <c r="R341" s="238">
        <f>Q341*H341</f>
        <v>32.597999999999999</v>
      </c>
      <c r="S341" s="238">
        <v>0</v>
      </c>
      <c r="T341" s="23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0" t="s">
        <v>238</v>
      </c>
      <c r="AT341" s="240" t="s">
        <v>295</v>
      </c>
      <c r="AU341" s="240" t="s">
        <v>85</v>
      </c>
      <c r="AY341" s="18" t="s">
        <v>173</v>
      </c>
      <c r="BE341" s="241">
        <f>IF(N341="základní",J341,0)</f>
        <v>0</v>
      </c>
      <c r="BF341" s="241">
        <f>IF(N341="snížená",J341,0)</f>
        <v>0</v>
      </c>
      <c r="BG341" s="241">
        <f>IF(N341="zákl. přenesená",J341,0)</f>
        <v>0</v>
      </c>
      <c r="BH341" s="241">
        <f>IF(N341="sníž. přenesená",J341,0)</f>
        <v>0</v>
      </c>
      <c r="BI341" s="241">
        <f>IF(N341="nulová",J341,0)</f>
        <v>0</v>
      </c>
      <c r="BJ341" s="18" t="s">
        <v>21</v>
      </c>
      <c r="BK341" s="241">
        <f>ROUND(I341*H341,2)</f>
        <v>0</v>
      </c>
      <c r="BL341" s="18" t="s">
        <v>180</v>
      </c>
      <c r="BM341" s="240" t="s">
        <v>1952</v>
      </c>
    </row>
    <row r="342" s="2" customFormat="1">
      <c r="A342" s="39"/>
      <c r="B342" s="40"/>
      <c r="C342" s="41"/>
      <c r="D342" s="242" t="s">
        <v>182</v>
      </c>
      <c r="E342" s="41"/>
      <c r="F342" s="243" t="s">
        <v>1953</v>
      </c>
      <c r="G342" s="41"/>
      <c r="H342" s="41"/>
      <c r="I342" s="244"/>
      <c r="J342" s="41"/>
      <c r="K342" s="41"/>
      <c r="L342" s="45"/>
      <c r="M342" s="245"/>
      <c r="N342" s="246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182</v>
      </c>
      <c r="AU342" s="18" t="s">
        <v>85</v>
      </c>
    </row>
    <row r="343" s="2" customFormat="1">
      <c r="A343" s="39"/>
      <c r="B343" s="40"/>
      <c r="C343" s="41"/>
      <c r="D343" s="242" t="s">
        <v>197</v>
      </c>
      <c r="E343" s="41"/>
      <c r="F343" s="279" t="s">
        <v>1954</v>
      </c>
      <c r="G343" s="41"/>
      <c r="H343" s="41"/>
      <c r="I343" s="244"/>
      <c r="J343" s="41"/>
      <c r="K343" s="41"/>
      <c r="L343" s="45"/>
      <c r="M343" s="245"/>
      <c r="N343" s="246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197</v>
      </c>
      <c r="AU343" s="18" t="s">
        <v>85</v>
      </c>
    </row>
    <row r="344" s="13" customFormat="1">
      <c r="A344" s="13"/>
      <c r="B344" s="247"/>
      <c r="C344" s="248"/>
      <c r="D344" s="242" t="s">
        <v>184</v>
      </c>
      <c r="E344" s="249" t="s">
        <v>1</v>
      </c>
      <c r="F344" s="250" t="s">
        <v>1955</v>
      </c>
      <c r="G344" s="248"/>
      <c r="H344" s="249" t="s">
        <v>1</v>
      </c>
      <c r="I344" s="251"/>
      <c r="J344" s="248"/>
      <c r="K344" s="248"/>
      <c r="L344" s="252"/>
      <c r="M344" s="253"/>
      <c r="N344" s="254"/>
      <c r="O344" s="254"/>
      <c r="P344" s="254"/>
      <c r="Q344" s="254"/>
      <c r="R344" s="254"/>
      <c r="S344" s="254"/>
      <c r="T344" s="25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6" t="s">
        <v>184</v>
      </c>
      <c r="AU344" s="256" t="s">
        <v>85</v>
      </c>
      <c r="AV344" s="13" t="s">
        <v>21</v>
      </c>
      <c r="AW344" s="13" t="s">
        <v>34</v>
      </c>
      <c r="AX344" s="13" t="s">
        <v>77</v>
      </c>
      <c r="AY344" s="256" t="s">
        <v>173</v>
      </c>
    </row>
    <row r="345" s="14" customFormat="1">
      <c r="A345" s="14"/>
      <c r="B345" s="257"/>
      <c r="C345" s="258"/>
      <c r="D345" s="242" t="s">
        <v>184</v>
      </c>
      <c r="E345" s="259" t="s">
        <v>1</v>
      </c>
      <c r="F345" s="260" t="s">
        <v>306</v>
      </c>
      <c r="G345" s="258"/>
      <c r="H345" s="261">
        <v>18</v>
      </c>
      <c r="I345" s="262"/>
      <c r="J345" s="258"/>
      <c r="K345" s="258"/>
      <c r="L345" s="263"/>
      <c r="M345" s="264"/>
      <c r="N345" s="265"/>
      <c r="O345" s="265"/>
      <c r="P345" s="265"/>
      <c r="Q345" s="265"/>
      <c r="R345" s="265"/>
      <c r="S345" s="265"/>
      <c r="T345" s="26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7" t="s">
        <v>184</v>
      </c>
      <c r="AU345" s="267" t="s">
        <v>85</v>
      </c>
      <c r="AV345" s="14" t="s">
        <v>85</v>
      </c>
      <c r="AW345" s="14" t="s">
        <v>34</v>
      </c>
      <c r="AX345" s="14" t="s">
        <v>77</v>
      </c>
      <c r="AY345" s="267" t="s">
        <v>173</v>
      </c>
    </row>
    <row r="346" s="15" customFormat="1">
      <c r="A346" s="15"/>
      <c r="B346" s="268"/>
      <c r="C346" s="269"/>
      <c r="D346" s="242" t="s">
        <v>184</v>
      </c>
      <c r="E346" s="270" t="s">
        <v>1</v>
      </c>
      <c r="F346" s="271" t="s">
        <v>187</v>
      </c>
      <c r="G346" s="269"/>
      <c r="H346" s="272">
        <v>18</v>
      </c>
      <c r="I346" s="273"/>
      <c r="J346" s="269"/>
      <c r="K346" s="269"/>
      <c r="L346" s="274"/>
      <c r="M346" s="275"/>
      <c r="N346" s="276"/>
      <c r="O346" s="276"/>
      <c r="P346" s="276"/>
      <c r="Q346" s="276"/>
      <c r="R346" s="276"/>
      <c r="S346" s="276"/>
      <c r="T346" s="277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8" t="s">
        <v>184</v>
      </c>
      <c r="AU346" s="278" t="s">
        <v>85</v>
      </c>
      <c r="AV346" s="15" t="s">
        <v>180</v>
      </c>
      <c r="AW346" s="15" t="s">
        <v>34</v>
      </c>
      <c r="AX346" s="15" t="s">
        <v>21</v>
      </c>
      <c r="AY346" s="278" t="s">
        <v>173</v>
      </c>
    </row>
    <row r="347" s="2" customFormat="1" ht="16.5" customHeight="1">
      <c r="A347" s="39"/>
      <c r="B347" s="40"/>
      <c r="C347" s="291" t="s">
        <v>448</v>
      </c>
      <c r="D347" s="291" t="s">
        <v>295</v>
      </c>
      <c r="E347" s="292" t="s">
        <v>1168</v>
      </c>
      <c r="F347" s="293" t="s">
        <v>1956</v>
      </c>
      <c r="G347" s="294" t="s">
        <v>516</v>
      </c>
      <c r="H347" s="295">
        <v>1</v>
      </c>
      <c r="I347" s="296"/>
      <c r="J347" s="297">
        <f>ROUND(I347*H347,2)</f>
        <v>0</v>
      </c>
      <c r="K347" s="293" t="s">
        <v>1</v>
      </c>
      <c r="L347" s="298"/>
      <c r="M347" s="299" t="s">
        <v>1</v>
      </c>
      <c r="N347" s="300" t="s">
        <v>42</v>
      </c>
      <c r="O347" s="92"/>
      <c r="P347" s="238">
        <f>O347*H347</f>
        <v>0</v>
      </c>
      <c r="Q347" s="238">
        <v>2.347</v>
      </c>
      <c r="R347" s="238">
        <f>Q347*H347</f>
        <v>2.347</v>
      </c>
      <c r="S347" s="238">
        <v>0</v>
      </c>
      <c r="T347" s="23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0" t="s">
        <v>238</v>
      </c>
      <c r="AT347" s="240" t="s">
        <v>295</v>
      </c>
      <c r="AU347" s="240" t="s">
        <v>85</v>
      </c>
      <c r="AY347" s="18" t="s">
        <v>173</v>
      </c>
      <c r="BE347" s="241">
        <f>IF(N347="základní",J347,0)</f>
        <v>0</v>
      </c>
      <c r="BF347" s="241">
        <f>IF(N347="snížená",J347,0)</f>
        <v>0</v>
      </c>
      <c r="BG347" s="241">
        <f>IF(N347="zákl. přenesená",J347,0)</f>
        <v>0</v>
      </c>
      <c r="BH347" s="241">
        <f>IF(N347="sníž. přenesená",J347,0)</f>
        <v>0</v>
      </c>
      <c r="BI347" s="241">
        <f>IF(N347="nulová",J347,0)</f>
        <v>0</v>
      </c>
      <c r="BJ347" s="18" t="s">
        <v>21</v>
      </c>
      <c r="BK347" s="241">
        <f>ROUND(I347*H347,2)</f>
        <v>0</v>
      </c>
      <c r="BL347" s="18" t="s">
        <v>180</v>
      </c>
      <c r="BM347" s="240" t="s">
        <v>1957</v>
      </c>
    </row>
    <row r="348" s="2" customFormat="1">
      <c r="A348" s="39"/>
      <c r="B348" s="40"/>
      <c r="C348" s="41"/>
      <c r="D348" s="242" t="s">
        <v>182</v>
      </c>
      <c r="E348" s="41"/>
      <c r="F348" s="243" t="s">
        <v>1956</v>
      </c>
      <c r="G348" s="41"/>
      <c r="H348" s="41"/>
      <c r="I348" s="244"/>
      <c r="J348" s="41"/>
      <c r="K348" s="41"/>
      <c r="L348" s="45"/>
      <c r="M348" s="245"/>
      <c r="N348" s="246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182</v>
      </c>
      <c r="AU348" s="18" t="s">
        <v>85</v>
      </c>
    </row>
    <row r="349" s="2" customFormat="1">
      <c r="A349" s="39"/>
      <c r="B349" s="40"/>
      <c r="C349" s="41"/>
      <c r="D349" s="242" t="s">
        <v>197</v>
      </c>
      <c r="E349" s="41"/>
      <c r="F349" s="279" t="s">
        <v>1958</v>
      </c>
      <c r="G349" s="41"/>
      <c r="H349" s="41"/>
      <c r="I349" s="244"/>
      <c r="J349" s="41"/>
      <c r="K349" s="41"/>
      <c r="L349" s="45"/>
      <c r="M349" s="245"/>
      <c r="N349" s="246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197</v>
      </c>
      <c r="AU349" s="18" t="s">
        <v>85</v>
      </c>
    </row>
    <row r="350" s="13" customFormat="1">
      <c r="A350" s="13"/>
      <c r="B350" s="247"/>
      <c r="C350" s="248"/>
      <c r="D350" s="242" t="s">
        <v>184</v>
      </c>
      <c r="E350" s="249" t="s">
        <v>1</v>
      </c>
      <c r="F350" s="250" t="s">
        <v>1959</v>
      </c>
      <c r="G350" s="248"/>
      <c r="H350" s="249" t="s">
        <v>1</v>
      </c>
      <c r="I350" s="251"/>
      <c r="J350" s="248"/>
      <c r="K350" s="248"/>
      <c r="L350" s="252"/>
      <c r="M350" s="253"/>
      <c r="N350" s="254"/>
      <c r="O350" s="254"/>
      <c r="P350" s="254"/>
      <c r="Q350" s="254"/>
      <c r="R350" s="254"/>
      <c r="S350" s="254"/>
      <c r="T350" s="25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6" t="s">
        <v>184</v>
      </c>
      <c r="AU350" s="256" t="s">
        <v>85</v>
      </c>
      <c r="AV350" s="13" t="s">
        <v>21</v>
      </c>
      <c r="AW350" s="13" t="s">
        <v>34</v>
      </c>
      <c r="AX350" s="13" t="s">
        <v>77</v>
      </c>
      <c r="AY350" s="256" t="s">
        <v>173</v>
      </c>
    </row>
    <row r="351" s="14" customFormat="1">
      <c r="A351" s="14"/>
      <c r="B351" s="257"/>
      <c r="C351" s="258"/>
      <c r="D351" s="242" t="s">
        <v>184</v>
      </c>
      <c r="E351" s="259" t="s">
        <v>1</v>
      </c>
      <c r="F351" s="260" t="s">
        <v>21</v>
      </c>
      <c r="G351" s="258"/>
      <c r="H351" s="261">
        <v>1</v>
      </c>
      <c r="I351" s="262"/>
      <c r="J351" s="258"/>
      <c r="K351" s="258"/>
      <c r="L351" s="263"/>
      <c r="M351" s="264"/>
      <c r="N351" s="265"/>
      <c r="O351" s="265"/>
      <c r="P351" s="265"/>
      <c r="Q351" s="265"/>
      <c r="R351" s="265"/>
      <c r="S351" s="265"/>
      <c r="T351" s="26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7" t="s">
        <v>184</v>
      </c>
      <c r="AU351" s="267" t="s">
        <v>85</v>
      </c>
      <c r="AV351" s="14" t="s">
        <v>85</v>
      </c>
      <c r="AW351" s="14" t="s">
        <v>34</v>
      </c>
      <c r="AX351" s="14" t="s">
        <v>77</v>
      </c>
      <c r="AY351" s="267" t="s">
        <v>173</v>
      </c>
    </row>
    <row r="352" s="15" customFormat="1">
      <c r="A352" s="15"/>
      <c r="B352" s="268"/>
      <c r="C352" s="269"/>
      <c r="D352" s="242" t="s">
        <v>184</v>
      </c>
      <c r="E352" s="270" t="s">
        <v>1</v>
      </c>
      <c r="F352" s="271" t="s">
        <v>187</v>
      </c>
      <c r="G352" s="269"/>
      <c r="H352" s="272">
        <v>1</v>
      </c>
      <c r="I352" s="273"/>
      <c r="J352" s="269"/>
      <c r="K352" s="269"/>
      <c r="L352" s="274"/>
      <c r="M352" s="275"/>
      <c r="N352" s="276"/>
      <c r="O352" s="276"/>
      <c r="P352" s="276"/>
      <c r="Q352" s="276"/>
      <c r="R352" s="276"/>
      <c r="S352" s="276"/>
      <c r="T352" s="277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8" t="s">
        <v>184</v>
      </c>
      <c r="AU352" s="278" t="s">
        <v>85</v>
      </c>
      <c r="AV352" s="15" t="s">
        <v>180</v>
      </c>
      <c r="AW352" s="15" t="s">
        <v>34</v>
      </c>
      <c r="AX352" s="15" t="s">
        <v>21</v>
      </c>
      <c r="AY352" s="278" t="s">
        <v>173</v>
      </c>
    </row>
    <row r="353" s="2" customFormat="1" ht="16.5" customHeight="1">
      <c r="A353" s="39"/>
      <c r="B353" s="40"/>
      <c r="C353" s="291" t="s">
        <v>454</v>
      </c>
      <c r="D353" s="291" t="s">
        <v>295</v>
      </c>
      <c r="E353" s="292" t="s">
        <v>521</v>
      </c>
      <c r="F353" s="293" t="s">
        <v>1960</v>
      </c>
      <c r="G353" s="294" t="s">
        <v>516</v>
      </c>
      <c r="H353" s="295">
        <v>1</v>
      </c>
      <c r="I353" s="296"/>
      <c r="J353" s="297">
        <f>ROUND(I353*H353,2)</f>
        <v>0</v>
      </c>
      <c r="K353" s="293" t="s">
        <v>1</v>
      </c>
      <c r="L353" s="298"/>
      <c r="M353" s="299" t="s">
        <v>1</v>
      </c>
      <c r="N353" s="300" t="s">
        <v>42</v>
      </c>
      <c r="O353" s="92"/>
      <c r="P353" s="238">
        <f>O353*H353</f>
        <v>0</v>
      </c>
      <c r="Q353" s="238">
        <v>2.3700000000000001</v>
      </c>
      <c r="R353" s="238">
        <f>Q353*H353</f>
        <v>2.3700000000000001</v>
      </c>
      <c r="S353" s="238">
        <v>0</v>
      </c>
      <c r="T353" s="23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0" t="s">
        <v>238</v>
      </c>
      <c r="AT353" s="240" t="s">
        <v>295</v>
      </c>
      <c r="AU353" s="240" t="s">
        <v>85</v>
      </c>
      <c r="AY353" s="18" t="s">
        <v>173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8" t="s">
        <v>21</v>
      </c>
      <c r="BK353" s="241">
        <f>ROUND(I353*H353,2)</f>
        <v>0</v>
      </c>
      <c r="BL353" s="18" t="s">
        <v>180</v>
      </c>
      <c r="BM353" s="240" t="s">
        <v>1961</v>
      </c>
    </row>
    <row r="354" s="2" customFormat="1">
      <c r="A354" s="39"/>
      <c r="B354" s="40"/>
      <c r="C354" s="41"/>
      <c r="D354" s="242" t="s">
        <v>182</v>
      </c>
      <c r="E354" s="41"/>
      <c r="F354" s="243" t="s">
        <v>1960</v>
      </c>
      <c r="G354" s="41"/>
      <c r="H354" s="41"/>
      <c r="I354" s="244"/>
      <c r="J354" s="41"/>
      <c r="K354" s="41"/>
      <c r="L354" s="45"/>
      <c r="M354" s="245"/>
      <c r="N354" s="246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182</v>
      </c>
      <c r="AU354" s="18" t="s">
        <v>85</v>
      </c>
    </row>
    <row r="355" s="2" customFormat="1">
      <c r="A355" s="39"/>
      <c r="B355" s="40"/>
      <c r="C355" s="41"/>
      <c r="D355" s="242" t="s">
        <v>197</v>
      </c>
      <c r="E355" s="41"/>
      <c r="F355" s="279" t="s">
        <v>1962</v>
      </c>
      <c r="G355" s="41"/>
      <c r="H355" s="41"/>
      <c r="I355" s="244"/>
      <c r="J355" s="41"/>
      <c r="K355" s="41"/>
      <c r="L355" s="45"/>
      <c r="M355" s="245"/>
      <c r="N355" s="246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197</v>
      </c>
      <c r="AU355" s="18" t="s">
        <v>85</v>
      </c>
    </row>
    <row r="356" s="14" customFormat="1">
      <c r="A356" s="14"/>
      <c r="B356" s="257"/>
      <c r="C356" s="258"/>
      <c r="D356" s="242" t="s">
        <v>184</v>
      </c>
      <c r="E356" s="259" t="s">
        <v>1</v>
      </c>
      <c r="F356" s="260" t="s">
        <v>21</v>
      </c>
      <c r="G356" s="258"/>
      <c r="H356" s="261">
        <v>1</v>
      </c>
      <c r="I356" s="262"/>
      <c r="J356" s="258"/>
      <c r="K356" s="258"/>
      <c r="L356" s="263"/>
      <c r="M356" s="264"/>
      <c r="N356" s="265"/>
      <c r="O356" s="265"/>
      <c r="P356" s="265"/>
      <c r="Q356" s="265"/>
      <c r="R356" s="265"/>
      <c r="S356" s="265"/>
      <c r="T356" s="26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7" t="s">
        <v>184</v>
      </c>
      <c r="AU356" s="267" t="s">
        <v>85</v>
      </c>
      <c r="AV356" s="14" t="s">
        <v>85</v>
      </c>
      <c r="AW356" s="14" t="s">
        <v>34</v>
      </c>
      <c r="AX356" s="14" t="s">
        <v>21</v>
      </c>
      <c r="AY356" s="267" t="s">
        <v>173</v>
      </c>
    </row>
    <row r="357" s="12" customFormat="1" ht="22.8" customHeight="1">
      <c r="A357" s="12"/>
      <c r="B357" s="213"/>
      <c r="C357" s="214"/>
      <c r="D357" s="215" t="s">
        <v>76</v>
      </c>
      <c r="E357" s="227" t="s">
        <v>248</v>
      </c>
      <c r="F357" s="227" t="s">
        <v>537</v>
      </c>
      <c r="G357" s="214"/>
      <c r="H357" s="214"/>
      <c r="I357" s="217"/>
      <c r="J357" s="228">
        <f>BK357</f>
        <v>0</v>
      </c>
      <c r="K357" s="214"/>
      <c r="L357" s="219"/>
      <c r="M357" s="220"/>
      <c r="N357" s="221"/>
      <c r="O357" s="221"/>
      <c r="P357" s="222">
        <f>SUM(P358:P403)</f>
        <v>0</v>
      </c>
      <c r="Q357" s="221"/>
      <c r="R357" s="222">
        <f>SUM(R358:R403)</f>
        <v>3.2338285479360001</v>
      </c>
      <c r="S357" s="221"/>
      <c r="T357" s="223">
        <f>SUM(T358:T403)</f>
        <v>65.080079999999995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24" t="s">
        <v>21</v>
      </c>
      <c r="AT357" s="225" t="s">
        <v>76</v>
      </c>
      <c r="AU357" s="225" t="s">
        <v>21</v>
      </c>
      <c r="AY357" s="224" t="s">
        <v>173</v>
      </c>
      <c r="BK357" s="226">
        <f>SUM(BK358:BK403)</f>
        <v>0</v>
      </c>
    </row>
    <row r="358" s="2" customFormat="1">
      <c r="A358" s="39"/>
      <c r="B358" s="40"/>
      <c r="C358" s="229" t="s">
        <v>463</v>
      </c>
      <c r="D358" s="229" t="s">
        <v>175</v>
      </c>
      <c r="E358" s="230" t="s">
        <v>539</v>
      </c>
      <c r="F358" s="231" t="s">
        <v>540</v>
      </c>
      <c r="G358" s="232" t="s">
        <v>178</v>
      </c>
      <c r="H358" s="233">
        <v>2.6379999999999999</v>
      </c>
      <c r="I358" s="234"/>
      <c r="J358" s="235">
        <f>ROUND(I358*H358,2)</f>
        <v>0</v>
      </c>
      <c r="K358" s="231" t="s">
        <v>179</v>
      </c>
      <c r="L358" s="45"/>
      <c r="M358" s="236" t="s">
        <v>1</v>
      </c>
      <c r="N358" s="237" t="s">
        <v>42</v>
      </c>
      <c r="O358" s="92"/>
      <c r="P358" s="238">
        <f>O358*H358</f>
        <v>0</v>
      </c>
      <c r="Q358" s="238">
        <v>0.00063000000000000003</v>
      </c>
      <c r="R358" s="238">
        <f>Q358*H358</f>
        <v>0.00166194</v>
      </c>
      <c r="S358" s="238">
        <v>0</v>
      </c>
      <c r="T358" s="23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0" t="s">
        <v>180</v>
      </c>
      <c r="AT358" s="240" t="s">
        <v>175</v>
      </c>
      <c r="AU358" s="240" t="s">
        <v>85</v>
      </c>
      <c r="AY358" s="18" t="s">
        <v>173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8" t="s">
        <v>21</v>
      </c>
      <c r="BK358" s="241">
        <f>ROUND(I358*H358,2)</f>
        <v>0</v>
      </c>
      <c r="BL358" s="18" t="s">
        <v>180</v>
      </c>
      <c r="BM358" s="240" t="s">
        <v>1963</v>
      </c>
    </row>
    <row r="359" s="2" customFormat="1">
      <c r="A359" s="39"/>
      <c r="B359" s="40"/>
      <c r="C359" s="41"/>
      <c r="D359" s="242" t="s">
        <v>182</v>
      </c>
      <c r="E359" s="41"/>
      <c r="F359" s="243" t="s">
        <v>542</v>
      </c>
      <c r="G359" s="41"/>
      <c r="H359" s="41"/>
      <c r="I359" s="244"/>
      <c r="J359" s="41"/>
      <c r="K359" s="41"/>
      <c r="L359" s="45"/>
      <c r="M359" s="245"/>
      <c r="N359" s="246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182</v>
      </c>
      <c r="AU359" s="18" t="s">
        <v>85</v>
      </c>
    </row>
    <row r="360" s="13" customFormat="1">
      <c r="A360" s="13"/>
      <c r="B360" s="247"/>
      <c r="C360" s="248"/>
      <c r="D360" s="242" t="s">
        <v>184</v>
      </c>
      <c r="E360" s="249" t="s">
        <v>1</v>
      </c>
      <c r="F360" s="250" t="s">
        <v>543</v>
      </c>
      <c r="G360" s="248"/>
      <c r="H360" s="249" t="s">
        <v>1</v>
      </c>
      <c r="I360" s="251"/>
      <c r="J360" s="248"/>
      <c r="K360" s="248"/>
      <c r="L360" s="252"/>
      <c r="M360" s="253"/>
      <c r="N360" s="254"/>
      <c r="O360" s="254"/>
      <c r="P360" s="254"/>
      <c r="Q360" s="254"/>
      <c r="R360" s="254"/>
      <c r="S360" s="254"/>
      <c r="T360" s="25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6" t="s">
        <v>184</v>
      </c>
      <c r="AU360" s="256" t="s">
        <v>85</v>
      </c>
      <c r="AV360" s="13" t="s">
        <v>21</v>
      </c>
      <c r="AW360" s="13" t="s">
        <v>34</v>
      </c>
      <c r="AX360" s="13" t="s">
        <v>77</v>
      </c>
      <c r="AY360" s="256" t="s">
        <v>173</v>
      </c>
    </row>
    <row r="361" s="14" customFormat="1">
      <c r="A361" s="14"/>
      <c r="B361" s="257"/>
      <c r="C361" s="258"/>
      <c r="D361" s="242" t="s">
        <v>184</v>
      </c>
      <c r="E361" s="259" t="s">
        <v>1</v>
      </c>
      <c r="F361" s="260" t="s">
        <v>1964</v>
      </c>
      <c r="G361" s="258"/>
      <c r="H361" s="261">
        <v>1.319</v>
      </c>
      <c r="I361" s="262"/>
      <c r="J361" s="258"/>
      <c r="K361" s="258"/>
      <c r="L361" s="263"/>
      <c r="M361" s="264"/>
      <c r="N361" s="265"/>
      <c r="O361" s="265"/>
      <c r="P361" s="265"/>
      <c r="Q361" s="265"/>
      <c r="R361" s="265"/>
      <c r="S361" s="265"/>
      <c r="T361" s="26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7" t="s">
        <v>184</v>
      </c>
      <c r="AU361" s="267" t="s">
        <v>85</v>
      </c>
      <c r="AV361" s="14" t="s">
        <v>85</v>
      </c>
      <c r="AW361" s="14" t="s">
        <v>34</v>
      </c>
      <c r="AX361" s="14" t="s">
        <v>77</v>
      </c>
      <c r="AY361" s="267" t="s">
        <v>173</v>
      </c>
    </row>
    <row r="362" s="13" customFormat="1">
      <c r="A362" s="13"/>
      <c r="B362" s="247"/>
      <c r="C362" s="248"/>
      <c r="D362" s="242" t="s">
        <v>184</v>
      </c>
      <c r="E362" s="249" t="s">
        <v>1</v>
      </c>
      <c r="F362" s="250" t="s">
        <v>1508</v>
      </c>
      <c r="G362" s="248"/>
      <c r="H362" s="249" t="s">
        <v>1</v>
      </c>
      <c r="I362" s="251"/>
      <c r="J362" s="248"/>
      <c r="K362" s="248"/>
      <c r="L362" s="252"/>
      <c r="M362" s="253"/>
      <c r="N362" s="254"/>
      <c r="O362" s="254"/>
      <c r="P362" s="254"/>
      <c r="Q362" s="254"/>
      <c r="R362" s="254"/>
      <c r="S362" s="254"/>
      <c r="T362" s="25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6" t="s">
        <v>184</v>
      </c>
      <c r="AU362" s="256" t="s">
        <v>85</v>
      </c>
      <c r="AV362" s="13" t="s">
        <v>21</v>
      </c>
      <c r="AW362" s="13" t="s">
        <v>34</v>
      </c>
      <c r="AX362" s="13" t="s">
        <v>77</v>
      </c>
      <c r="AY362" s="256" t="s">
        <v>173</v>
      </c>
    </row>
    <row r="363" s="14" customFormat="1">
      <c r="A363" s="14"/>
      <c r="B363" s="257"/>
      <c r="C363" s="258"/>
      <c r="D363" s="242" t="s">
        <v>184</v>
      </c>
      <c r="E363" s="259" t="s">
        <v>1</v>
      </c>
      <c r="F363" s="260" t="s">
        <v>1964</v>
      </c>
      <c r="G363" s="258"/>
      <c r="H363" s="261">
        <v>1.319</v>
      </c>
      <c r="I363" s="262"/>
      <c r="J363" s="258"/>
      <c r="K363" s="258"/>
      <c r="L363" s="263"/>
      <c r="M363" s="264"/>
      <c r="N363" s="265"/>
      <c r="O363" s="265"/>
      <c r="P363" s="265"/>
      <c r="Q363" s="265"/>
      <c r="R363" s="265"/>
      <c r="S363" s="265"/>
      <c r="T363" s="26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7" t="s">
        <v>184</v>
      </c>
      <c r="AU363" s="267" t="s">
        <v>85</v>
      </c>
      <c r="AV363" s="14" t="s">
        <v>85</v>
      </c>
      <c r="AW363" s="14" t="s">
        <v>34</v>
      </c>
      <c r="AX363" s="14" t="s">
        <v>77</v>
      </c>
      <c r="AY363" s="267" t="s">
        <v>173</v>
      </c>
    </row>
    <row r="364" s="15" customFormat="1">
      <c r="A364" s="15"/>
      <c r="B364" s="268"/>
      <c r="C364" s="269"/>
      <c r="D364" s="242" t="s">
        <v>184</v>
      </c>
      <c r="E364" s="270" t="s">
        <v>1</v>
      </c>
      <c r="F364" s="271" t="s">
        <v>187</v>
      </c>
      <c r="G364" s="269"/>
      <c r="H364" s="272">
        <v>2.6379999999999999</v>
      </c>
      <c r="I364" s="273"/>
      <c r="J364" s="269"/>
      <c r="K364" s="269"/>
      <c r="L364" s="274"/>
      <c r="M364" s="275"/>
      <c r="N364" s="276"/>
      <c r="O364" s="276"/>
      <c r="P364" s="276"/>
      <c r="Q364" s="276"/>
      <c r="R364" s="276"/>
      <c r="S364" s="276"/>
      <c r="T364" s="277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8" t="s">
        <v>184</v>
      </c>
      <c r="AU364" s="278" t="s">
        <v>85</v>
      </c>
      <c r="AV364" s="15" t="s">
        <v>180</v>
      </c>
      <c r="AW364" s="15" t="s">
        <v>34</v>
      </c>
      <c r="AX364" s="15" t="s">
        <v>21</v>
      </c>
      <c r="AY364" s="278" t="s">
        <v>173</v>
      </c>
    </row>
    <row r="365" s="2" customFormat="1">
      <c r="A365" s="39"/>
      <c r="B365" s="40"/>
      <c r="C365" s="229" t="s">
        <v>469</v>
      </c>
      <c r="D365" s="229" t="s">
        <v>175</v>
      </c>
      <c r="E365" s="230" t="s">
        <v>546</v>
      </c>
      <c r="F365" s="231" t="s">
        <v>547</v>
      </c>
      <c r="G365" s="232" t="s">
        <v>194</v>
      </c>
      <c r="H365" s="233">
        <v>8.7919999999999998</v>
      </c>
      <c r="I365" s="234"/>
      <c r="J365" s="235">
        <f>ROUND(I365*H365,2)</f>
        <v>0</v>
      </c>
      <c r="K365" s="231" t="s">
        <v>179</v>
      </c>
      <c r="L365" s="45"/>
      <c r="M365" s="236" t="s">
        <v>1</v>
      </c>
      <c r="N365" s="237" t="s">
        <v>42</v>
      </c>
      <c r="O365" s="92"/>
      <c r="P365" s="238">
        <f>O365*H365</f>
        <v>0</v>
      </c>
      <c r="Q365" s="238">
        <v>0.000174</v>
      </c>
      <c r="R365" s="238">
        <f>Q365*H365</f>
        <v>0.0015298079999999999</v>
      </c>
      <c r="S365" s="238">
        <v>0</v>
      </c>
      <c r="T365" s="23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0" t="s">
        <v>180</v>
      </c>
      <c r="AT365" s="240" t="s">
        <v>175</v>
      </c>
      <c r="AU365" s="240" t="s">
        <v>85</v>
      </c>
      <c r="AY365" s="18" t="s">
        <v>173</v>
      </c>
      <c r="BE365" s="241">
        <f>IF(N365="základní",J365,0)</f>
        <v>0</v>
      </c>
      <c r="BF365" s="241">
        <f>IF(N365="snížená",J365,0)</f>
        <v>0</v>
      </c>
      <c r="BG365" s="241">
        <f>IF(N365="zákl. přenesená",J365,0)</f>
        <v>0</v>
      </c>
      <c r="BH365" s="241">
        <f>IF(N365="sníž. přenesená",J365,0)</f>
        <v>0</v>
      </c>
      <c r="BI365" s="241">
        <f>IF(N365="nulová",J365,0)</f>
        <v>0</v>
      </c>
      <c r="BJ365" s="18" t="s">
        <v>21</v>
      </c>
      <c r="BK365" s="241">
        <f>ROUND(I365*H365,2)</f>
        <v>0</v>
      </c>
      <c r="BL365" s="18" t="s">
        <v>180</v>
      </c>
      <c r="BM365" s="240" t="s">
        <v>1965</v>
      </c>
    </row>
    <row r="366" s="2" customFormat="1">
      <c r="A366" s="39"/>
      <c r="B366" s="40"/>
      <c r="C366" s="41"/>
      <c r="D366" s="242" t="s">
        <v>182</v>
      </c>
      <c r="E366" s="41"/>
      <c r="F366" s="243" t="s">
        <v>549</v>
      </c>
      <c r="G366" s="41"/>
      <c r="H366" s="41"/>
      <c r="I366" s="244"/>
      <c r="J366" s="41"/>
      <c r="K366" s="41"/>
      <c r="L366" s="45"/>
      <c r="M366" s="245"/>
      <c r="N366" s="246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182</v>
      </c>
      <c r="AU366" s="18" t="s">
        <v>85</v>
      </c>
    </row>
    <row r="367" s="13" customFormat="1">
      <c r="A367" s="13"/>
      <c r="B367" s="247"/>
      <c r="C367" s="248"/>
      <c r="D367" s="242" t="s">
        <v>184</v>
      </c>
      <c r="E367" s="249" t="s">
        <v>1</v>
      </c>
      <c r="F367" s="250" t="s">
        <v>543</v>
      </c>
      <c r="G367" s="248"/>
      <c r="H367" s="249" t="s">
        <v>1</v>
      </c>
      <c r="I367" s="251"/>
      <c r="J367" s="248"/>
      <c r="K367" s="248"/>
      <c r="L367" s="252"/>
      <c r="M367" s="253"/>
      <c r="N367" s="254"/>
      <c r="O367" s="254"/>
      <c r="P367" s="254"/>
      <c r="Q367" s="254"/>
      <c r="R367" s="254"/>
      <c r="S367" s="254"/>
      <c r="T367" s="25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6" t="s">
        <v>184</v>
      </c>
      <c r="AU367" s="256" t="s">
        <v>85</v>
      </c>
      <c r="AV367" s="13" t="s">
        <v>21</v>
      </c>
      <c r="AW367" s="13" t="s">
        <v>34</v>
      </c>
      <c r="AX367" s="13" t="s">
        <v>77</v>
      </c>
      <c r="AY367" s="256" t="s">
        <v>173</v>
      </c>
    </row>
    <row r="368" s="14" customFormat="1">
      <c r="A368" s="14"/>
      <c r="B368" s="257"/>
      <c r="C368" s="258"/>
      <c r="D368" s="242" t="s">
        <v>184</v>
      </c>
      <c r="E368" s="259" t="s">
        <v>1</v>
      </c>
      <c r="F368" s="260" t="s">
        <v>1966</v>
      </c>
      <c r="G368" s="258"/>
      <c r="H368" s="261">
        <v>4.3959999999999999</v>
      </c>
      <c r="I368" s="262"/>
      <c r="J368" s="258"/>
      <c r="K368" s="258"/>
      <c r="L368" s="263"/>
      <c r="M368" s="264"/>
      <c r="N368" s="265"/>
      <c r="O368" s="265"/>
      <c r="P368" s="265"/>
      <c r="Q368" s="265"/>
      <c r="R368" s="265"/>
      <c r="S368" s="265"/>
      <c r="T368" s="26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7" t="s">
        <v>184</v>
      </c>
      <c r="AU368" s="267" t="s">
        <v>85</v>
      </c>
      <c r="AV368" s="14" t="s">
        <v>85</v>
      </c>
      <c r="AW368" s="14" t="s">
        <v>34</v>
      </c>
      <c r="AX368" s="14" t="s">
        <v>77</v>
      </c>
      <c r="AY368" s="267" t="s">
        <v>173</v>
      </c>
    </row>
    <row r="369" s="13" customFormat="1">
      <c r="A369" s="13"/>
      <c r="B369" s="247"/>
      <c r="C369" s="248"/>
      <c r="D369" s="242" t="s">
        <v>184</v>
      </c>
      <c r="E369" s="249" t="s">
        <v>1</v>
      </c>
      <c r="F369" s="250" t="s">
        <v>1508</v>
      </c>
      <c r="G369" s="248"/>
      <c r="H369" s="249" t="s">
        <v>1</v>
      </c>
      <c r="I369" s="251"/>
      <c r="J369" s="248"/>
      <c r="K369" s="248"/>
      <c r="L369" s="252"/>
      <c r="M369" s="253"/>
      <c r="N369" s="254"/>
      <c r="O369" s="254"/>
      <c r="P369" s="254"/>
      <c r="Q369" s="254"/>
      <c r="R369" s="254"/>
      <c r="S369" s="254"/>
      <c r="T369" s="25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6" t="s">
        <v>184</v>
      </c>
      <c r="AU369" s="256" t="s">
        <v>85</v>
      </c>
      <c r="AV369" s="13" t="s">
        <v>21</v>
      </c>
      <c r="AW369" s="13" t="s">
        <v>34</v>
      </c>
      <c r="AX369" s="13" t="s">
        <v>77</v>
      </c>
      <c r="AY369" s="256" t="s">
        <v>173</v>
      </c>
    </row>
    <row r="370" s="14" customFormat="1">
      <c r="A370" s="14"/>
      <c r="B370" s="257"/>
      <c r="C370" s="258"/>
      <c r="D370" s="242" t="s">
        <v>184</v>
      </c>
      <c r="E370" s="259" t="s">
        <v>1</v>
      </c>
      <c r="F370" s="260" t="s">
        <v>1966</v>
      </c>
      <c r="G370" s="258"/>
      <c r="H370" s="261">
        <v>4.3959999999999999</v>
      </c>
      <c r="I370" s="262"/>
      <c r="J370" s="258"/>
      <c r="K370" s="258"/>
      <c r="L370" s="263"/>
      <c r="M370" s="264"/>
      <c r="N370" s="265"/>
      <c r="O370" s="265"/>
      <c r="P370" s="265"/>
      <c r="Q370" s="265"/>
      <c r="R370" s="265"/>
      <c r="S370" s="265"/>
      <c r="T370" s="26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7" t="s">
        <v>184</v>
      </c>
      <c r="AU370" s="267" t="s">
        <v>85</v>
      </c>
      <c r="AV370" s="14" t="s">
        <v>85</v>
      </c>
      <c r="AW370" s="14" t="s">
        <v>34</v>
      </c>
      <c r="AX370" s="14" t="s">
        <v>77</v>
      </c>
      <c r="AY370" s="267" t="s">
        <v>173</v>
      </c>
    </row>
    <row r="371" s="15" customFormat="1">
      <c r="A371" s="15"/>
      <c r="B371" s="268"/>
      <c r="C371" s="269"/>
      <c r="D371" s="242" t="s">
        <v>184</v>
      </c>
      <c r="E371" s="270" t="s">
        <v>1</v>
      </c>
      <c r="F371" s="271" t="s">
        <v>187</v>
      </c>
      <c r="G371" s="269"/>
      <c r="H371" s="272">
        <v>8.7919999999999998</v>
      </c>
      <c r="I371" s="273"/>
      <c r="J371" s="269"/>
      <c r="K371" s="269"/>
      <c r="L371" s="274"/>
      <c r="M371" s="275"/>
      <c r="N371" s="276"/>
      <c r="O371" s="276"/>
      <c r="P371" s="276"/>
      <c r="Q371" s="276"/>
      <c r="R371" s="276"/>
      <c r="S371" s="276"/>
      <c r="T371" s="277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8" t="s">
        <v>184</v>
      </c>
      <c r="AU371" s="278" t="s">
        <v>85</v>
      </c>
      <c r="AV371" s="15" t="s">
        <v>180</v>
      </c>
      <c r="AW371" s="15" t="s">
        <v>34</v>
      </c>
      <c r="AX371" s="15" t="s">
        <v>21</v>
      </c>
      <c r="AY371" s="278" t="s">
        <v>173</v>
      </c>
    </row>
    <row r="372" s="2" customFormat="1">
      <c r="A372" s="39"/>
      <c r="B372" s="40"/>
      <c r="C372" s="229" t="s">
        <v>474</v>
      </c>
      <c r="D372" s="229" t="s">
        <v>175</v>
      </c>
      <c r="E372" s="230" t="s">
        <v>552</v>
      </c>
      <c r="F372" s="231" t="s">
        <v>553</v>
      </c>
      <c r="G372" s="232" t="s">
        <v>516</v>
      </c>
      <c r="H372" s="233">
        <v>2</v>
      </c>
      <c r="I372" s="234"/>
      <c r="J372" s="235">
        <f>ROUND(I372*H372,2)</f>
        <v>0</v>
      </c>
      <c r="K372" s="231" t="s">
        <v>179</v>
      </c>
      <c r="L372" s="45"/>
      <c r="M372" s="236" t="s">
        <v>1</v>
      </c>
      <c r="N372" s="237" t="s">
        <v>42</v>
      </c>
      <c r="O372" s="92"/>
      <c r="P372" s="238">
        <f>O372*H372</f>
        <v>0</v>
      </c>
      <c r="Q372" s="238">
        <v>0.0064850000000000003</v>
      </c>
      <c r="R372" s="238">
        <f>Q372*H372</f>
        <v>0.012970000000000001</v>
      </c>
      <c r="S372" s="238">
        <v>0</v>
      </c>
      <c r="T372" s="23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0" t="s">
        <v>180</v>
      </c>
      <c r="AT372" s="240" t="s">
        <v>175</v>
      </c>
      <c r="AU372" s="240" t="s">
        <v>85</v>
      </c>
      <c r="AY372" s="18" t="s">
        <v>173</v>
      </c>
      <c r="BE372" s="241">
        <f>IF(N372="základní",J372,0)</f>
        <v>0</v>
      </c>
      <c r="BF372" s="241">
        <f>IF(N372="snížená",J372,0)</f>
        <v>0</v>
      </c>
      <c r="BG372" s="241">
        <f>IF(N372="zákl. přenesená",J372,0)</f>
        <v>0</v>
      </c>
      <c r="BH372" s="241">
        <f>IF(N372="sníž. přenesená",J372,0)</f>
        <v>0</v>
      </c>
      <c r="BI372" s="241">
        <f>IF(N372="nulová",J372,0)</f>
        <v>0</v>
      </c>
      <c r="BJ372" s="18" t="s">
        <v>21</v>
      </c>
      <c r="BK372" s="241">
        <f>ROUND(I372*H372,2)</f>
        <v>0</v>
      </c>
      <c r="BL372" s="18" t="s">
        <v>180</v>
      </c>
      <c r="BM372" s="240" t="s">
        <v>1967</v>
      </c>
    </row>
    <row r="373" s="2" customFormat="1">
      <c r="A373" s="39"/>
      <c r="B373" s="40"/>
      <c r="C373" s="41"/>
      <c r="D373" s="242" t="s">
        <v>182</v>
      </c>
      <c r="E373" s="41"/>
      <c r="F373" s="243" t="s">
        <v>555</v>
      </c>
      <c r="G373" s="41"/>
      <c r="H373" s="41"/>
      <c r="I373" s="244"/>
      <c r="J373" s="41"/>
      <c r="K373" s="41"/>
      <c r="L373" s="45"/>
      <c r="M373" s="245"/>
      <c r="N373" s="246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182</v>
      </c>
      <c r="AU373" s="18" t="s">
        <v>85</v>
      </c>
    </row>
    <row r="374" s="13" customFormat="1">
      <c r="A374" s="13"/>
      <c r="B374" s="247"/>
      <c r="C374" s="248"/>
      <c r="D374" s="242" t="s">
        <v>184</v>
      </c>
      <c r="E374" s="249" t="s">
        <v>1</v>
      </c>
      <c r="F374" s="250" t="s">
        <v>556</v>
      </c>
      <c r="G374" s="248"/>
      <c r="H374" s="249" t="s">
        <v>1</v>
      </c>
      <c r="I374" s="251"/>
      <c r="J374" s="248"/>
      <c r="K374" s="248"/>
      <c r="L374" s="252"/>
      <c r="M374" s="253"/>
      <c r="N374" s="254"/>
      <c r="O374" s="254"/>
      <c r="P374" s="254"/>
      <c r="Q374" s="254"/>
      <c r="R374" s="254"/>
      <c r="S374" s="254"/>
      <c r="T374" s="25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6" t="s">
        <v>184</v>
      </c>
      <c r="AU374" s="256" t="s">
        <v>85</v>
      </c>
      <c r="AV374" s="13" t="s">
        <v>21</v>
      </c>
      <c r="AW374" s="13" t="s">
        <v>34</v>
      </c>
      <c r="AX374" s="13" t="s">
        <v>77</v>
      </c>
      <c r="AY374" s="256" t="s">
        <v>173</v>
      </c>
    </row>
    <row r="375" s="14" customFormat="1">
      <c r="A375" s="14"/>
      <c r="B375" s="257"/>
      <c r="C375" s="258"/>
      <c r="D375" s="242" t="s">
        <v>184</v>
      </c>
      <c r="E375" s="259" t="s">
        <v>1</v>
      </c>
      <c r="F375" s="260" t="s">
        <v>85</v>
      </c>
      <c r="G375" s="258"/>
      <c r="H375" s="261">
        <v>2</v>
      </c>
      <c r="I375" s="262"/>
      <c r="J375" s="258"/>
      <c r="K375" s="258"/>
      <c r="L375" s="263"/>
      <c r="M375" s="264"/>
      <c r="N375" s="265"/>
      <c r="O375" s="265"/>
      <c r="P375" s="265"/>
      <c r="Q375" s="265"/>
      <c r="R375" s="265"/>
      <c r="S375" s="265"/>
      <c r="T375" s="26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7" t="s">
        <v>184</v>
      </c>
      <c r="AU375" s="267" t="s">
        <v>85</v>
      </c>
      <c r="AV375" s="14" t="s">
        <v>85</v>
      </c>
      <c r="AW375" s="14" t="s">
        <v>34</v>
      </c>
      <c r="AX375" s="14" t="s">
        <v>77</v>
      </c>
      <c r="AY375" s="267" t="s">
        <v>173</v>
      </c>
    </row>
    <row r="376" s="15" customFormat="1">
      <c r="A376" s="15"/>
      <c r="B376" s="268"/>
      <c r="C376" s="269"/>
      <c r="D376" s="242" t="s">
        <v>184</v>
      </c>
      <c r="E376" s="270" t="s">
        <v>1</v>
      </c>
      <c r="F376" s="271" t="s">
        <v>187</v>
      </c>
      <c r="G376" s="269"/>
      <c r="H376" s="272">
        <v>2</v>
      </c>
      <c r="I376" s="273"/>
      <c r="J376" s="269"/>
      <c r="K376" s="269"/>
      <c r="L376" s="274"/>
      <c r="M376" s="275"/>
      <c r="N376" s="276"/>
      <c r="O376" s="276"/>
      <c r="P376" s="276"/>
      <c r="Q376" s="276"/>
      <c r="R376" s="276"/>
      <c r="S376" s="276"/>
      <c r="T376" s="277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8" t="s">
        <v>184</v>
      </c>
      <c r="AU376" s="278" t="s">
        <v>85</v>
      </c>
      <c r="AV376" s="15" t="s">
        <v>180</v>
      </c>
      <c r="AW376" s="15" t="s">
        <v>34</v>
      </c>
      <c r="AX376" s="15" t="s">
        <v>21</v>
      </c>
      <c r="AY376" s="278" t="s">
        <v>173</v>
      </c>
    </row>
    <row r="377" s="2" customFormat="1" ht="16.5" customHeight="1">
      <c r="A377" s="39"/>
      <c r="B377" s="40"/>
      <c r="C377" s="229" t="s">
        <v>481</v>
      </c>
      <c r="D377" s="229" t="s">
        <v>175</v>
      </c>
      <c r="E377" s="230" t="s">
        <v>563</v>
      </c>
      <c r="F377" s="231" t="s">
        <v>564</v>
      </c>
      <c r="G377" s="232" t="s">
        <v>210</v>
      </c>
      <c r="H377" s="233">
        <v>19.712</v>
      </c>
      <c r="I377" s="234"/>
      <c r="J377" s="235">
        <f>ROUND(I377*H377,2)</f>
        <v>0</v>
      </c>
      <c r="K377" s="231" t="s">
        <v>179</v>
      </c>
      <c r="L377" s="45"/>
      <c r="M377" s="236" t="s">
        <v>1</v>
      </c>
      <c r="N377" s="237" t="s">
        <v>42</v>
      </c>
      <c r="O377" s="92"/>
      <c r="P377" s="238">
        <f>O377*H377</f>
        <v>0</v>
      </c>
      <c r="Q377" s="238">
        <v>0.12</v>
      </c>
      <c r="R377" s="238">
        <f>Q377*H377</f>
        <v>2.36544</v>
      </c>
      <c r="S377" s="238">
        <v>2.4900000000000002</v>
      </c>
      <c r="T377" s="239">
        <f>S377*H377</f>
        <v>49.082880000000003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0" t="s">
        <v>180</v>
      </c>
      <c r="AT377" s="240" t="s">
        <v>175</v>
      </c>
      <c r="AU377" s="240" t="s">
        <v>85</v>
      </c>
      <c r="AY377" s="18" t="s">
        <v>173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21</v>
      </c>
      <c r="BK377" s="241">
        <f>ROUND(I377*H377,2)</f>
        <v>0</v>
      </c>
      <c r="BL377" s="18" t="s">
        <v>180</v>
      </c>
      <c r="BM377" s="240" t="s">
        <v>1968</v>
      </c>
    </row>
    <row r="378" s="2" customFormat="1">
      <c r="A378" s="39"/>
      <c r="B378" s="40"/>
      <c r="C378" s="41"/>
      <c r="D378" s="242" t="s">
        <v>182</v>
      </c>
      <c r="E378" s="41"/>
      <c r="F378" s="243" t="s">
        <v>566</v>
      </c>
      <c r="G378" s="41"/>
      <c r="H378" s="41"/>
      <c r="I378" s="244"/>
      <c r="J378" s="41"/>
      <c r="K378" s="41"/>
      <c r="L378" s="45"/>
      <c r="M378" s="245"/>
      <c r="N378" s="246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182</v>
      </c>
      <c r="AU378" s="18" t="s">
        <v>85</v>
      </c>
    </row>
    <row r="379" s="13" customFormat="1">
      <c r="A379" s="13"/>
      <c r="B379" s="247"/>
      <c r="C379" s="248"/>
      <c r="D379" s="242" t="s">
        <v>184</v>
      </c>
      <c r="E379" s="249" t="s">
        <v>1</v>
      </c>
      <c r="F379" s="250" t="s">
        <v>1969</v>
      </c>
      <c r="G379" s="248"/>
      <c r="H379" s="249" t="s">
        <v>1</v>
      </c>
      <c r="I379" s="251"/>
      <c r="J379" s="248"/>
      <c r="K379" s="248"/>
      <c r="L379" s="252"/>
      <c r="M379" s="253"/>
      <c r="N379" s="254"/>
      <c r="O379" s="254"/>
      <c r="P379" s="254"/>
      <c r="Q379" s="254"/>
      <c r="R379" s="254"/>
      <c r="S379" s="254"/>
      <c r="T379" s="25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6" t="s">
        <v>184</v>
      </c>
      <c r="AU379" s="256" t="s">
        <v>85</v>
      </c>
      <c r="AV379" s="13" t="s">
        <v>21</v>
      </c>
      <c r="AW379" s="13" t="s">
        <v>34</v>
      </c>
      <c r="AX379" s="13" t="s">
        <v>77</v>
      </c>
      <c r="AY379" s="256" t="s">
        <v>173</v>
      </c>
    </row>
    <row r="380" s="14" customFormat="1">
      <c r="A380" s="14"/>
      <c r="B380" s="257"/>
      <c r="C380" s="258"/>
      <c r="D380" s="242" t="s">
        <v>184</v>
      </c>
      <c r="E380" s="259" t="s">
        <v>1</v>
      </c>
      <c r="F380" s="260" t="s">
        <v>1970</v>
      </c>
      <c r="G380" s="258"/>
      <c r="H380" s="261">
        <v>3.1230000000000002</v>
      </c>
      <c r="I380" s="262"/>
      <c r="J380" s="258"/>
      <c r="K380" s="258"/>
      <c r="L380" s="263"/>
      <c r="M380" s="264"/>
      <c r="N380" s="265"/>
      <c r="O380" s="265"/>
      <c r="P380" s="265"/>
      <c r="Q380" s="265"/>
      <c r="R380" s="265"/>
      <c r="S380" s="265"/>
      <c r="T380" s="26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7" t="s">
        <v>184</v>
      </c>
      <c r="AU380" s="267" t="s">
        <v>85</v>
      </c>
      <c r="AV380" s="14" t="s">
        <v>85</v>
      </c>
      <c r="AW380" s="14" t="s">
        <v>34</v>
      </c>
      <c r="AX380" s="14" t="s">
        <v>77</v>
      </c>
      <c r="AY380" s="267" t="s">
        <v>173</v>
      </c>
    </row>
    <row r="381" s="13" customFormat="1">
      <c r="A381" s="13"/>
      <c r="B381" s="247"/>
      <c r="C381" s="248"/>
      <c r="D381" s="242" t="s">
        <v>184</v>
      </c>
      <c r="E381" s="249" t="s">
        <v>1</v>
      </c>
      <c r="F381" s="250" t="s">
        <v>1971</v>
      </c>
      <c r="G381" s="248"/>
      <c r="H381" s="249" t="s">
        <v>1</v>
      </c>
      <c r="I381" s="251"/>
      <c r="J381" s="248"/>
      <c r="K381" s="248"/>
      <c r="L381" s="252"/>
      <c r="M381" s="253"/>
      <c r="N381" s="254"/>
      <c r="O381" s="254"/>
      <c r="P381" s="254"/>
      <c r="Q381" s="254"/>
      <c r="R381" s="254"/>
      <c r="S381" s="254"/>
      <c r="T381" s="25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6" t="s">
        <v>184</v>
      </c>
      <c r="AU381" s="256" t="s">
        <v>85</v>
      </c>
      <c r="AV381" s="13" t="s">
        <v>21</v>
      </c>
      <c r="AW381" s="13" t="s">
        <v>34</v>
      </c>
      <c r="AX381" s="13" t="s">
        <v>77</v>
      </c>
      <c r="AY381" s="256" t="s">
        <v>173</v>
      </c>
    </row>
    <row r="382" s="14" customFormat="1">
      <c r="A382" s="14"/>
      <c r="B382" s="257"/>
      <c r="C382" s="258"/>
      <c r="D382" s="242" t="s">
        <v>184</v>
      </c>
      <c r="E382" s="259" t="s">
        <v>1</v>
      </c>
      <c r="F382" s="260" t="s">
        <v>1972</v>
      </c>
      <c r="G382" s="258"/>
      <c r="H382" s="261">
        <v>16.588999999999999</v>
      </c>
      <c r="I382" s="262"/>
      <c r="J382" s="258"/>
      <c r="K382" s="258"/>
      <c r="L382" s="263"/>
      <c r="M382" s="264"/>
      <c r="N382" s="265"/>
      <c r="O382" s="265"/>
      <c r="P382" s="265"/>
      <c r="Q382" s="265"/>
      <c r="R382" s="265"/>
      <c r="S382" s="265"/>
      <c r="T382" s="26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7" t="s">
        <v>184</v>
      </c>
      <c r="AU382" s="267" t="s">
        <v>85</v>
      </c>
      <c r="AV382" s="14" t="s">
        <v>85</v>
      </c>
      <c r="AW382" s="14" t="s">
        <v>34</v>
      </c>
      <c r="AX382" s="14" t="s">
        <v>77</v>
      </c>
      <c r="AY382" s="267" t="s">
        <v>173</v>
      </c>
    </row>
    <row r="383" s="15" customFormat="1">
      <c r="A383" s="15"/>
      <c r="B383" s="268"/>
      <c r="C383" s="269"/>
      <c r="D383" s="242" t="s">
        <v>184</v>
      </c>
      <c r="E383" s="270" t="s">
        <v>1</v>
      </c>
      <c r="F383" s="271" t="s">
        <v>187</v>
      </c>
      <c r="G383" s="269"/>
      <c r="H383" s="272">
        <v>19.712</v>
      </c>
      <c r="I383" s="273"/>
      <c r="J383" s="269"/>
      <c r="K383" s="269"/>
      <c r="L383" s="274"/>
      <c r="M383" s="275"/>
      <c r="N383" s="276"/>
      <c r="O383" s="276"/>
      <c r="P383" s="276"/>
      <c r="Q383" s="276"/>
      <c r="R383" s="276"/>
      <c r="S383" s="276"/>
      <c r="T383" s="277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8" t="s">
        <v>184</v>
      </c>
      <c r="AU383" s="278" t="s">
        <v>85</v>
      </c>
      <c r="AV383" s="15" t="s">
        <v>180</v>
      </c>
      <c r="AW383" s="15" t="s">
        <v>34</v>
      </c>
      <c r="AX383" s="15" t="s">
        <v>21</v>
      </c>
      <c r="AY383" s="278" t="s">
        <v>173</v>
      </c>
    </row>
    <row r="384" s="2" customFormat="1" ht="16.5" customHeight="1">
      <c r="A384" s="39"/>
      <c r="B384" s="40"/>
      <c r="C384" s="229" t="s">
        <v>493</v>
      </c>
      <c r="D384" s="229" t="s">
        <v>175</v>
      </c>
      <c r="E384" s="230" t="s">
        <v>1190</v>
      </c>
      <c r="F384" s="231" t="s">
        <v>1191</v>
      </c>
      <c r="G384" s="232" t="s">
        <v>210</v>
      </c>
      <c r="H384" s="233">
        <v>5.9400000000000004</v>
      </c>
      <c r="I384" s="234"/>
      <c r="J384" s="235">
        <f>ROUND(I384*H384,2)</f>
        <v>0</v>
      </c>
      <c r="K384" s="231" t="s">
        <v>179</v>
      </c>
      <c r="L384" s="45"/>
      <c r="M384" s="236" t="s">
        <v>1</v>
      </c>
      <c r="N384" s="237" t="s">
        <v>42</v>
      </c>
      <c r="O384" s="92"/>
      <c r="P384" s="238">
        <f>O384*H384</f>
        <v>0</v>
      </c>
      <c r="Q384" s="238">
        <v>0.12</v>
      </c>
      <c r="R384" s="238">
        <f>Q384*H384</f>
        <v>0.71279999999999999</v>
      </c>
      <c r="S384" s="238">
        <v>2.2000000000000002</v>
      </c>
      <c r="T384" s="239">
        <f>S384*H384</f>
        <v>13.068000000000001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0" t="s">
        <v>180</v>
      </c>
      <c r="AT384" s="240" t="s">
        <v>175</v>
      </c>
      <c r="AU384" s="240" t="s">
        <v>85</v>
      </c>
      <c r="AY384" s="18" t="s">
        <v>173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8" t="s">
        <v>21</v>
      </c>
      <c r="BK384" s="241">
        <f>ROUND(I384*H384,2)</f>
        <v>0</v>
      </c>
      <c r="BL384" s="18" t="s">
        <v>180</v>
      </c>
      <c r="BM384" s="240" t="s">
        <v>1973</v>
      </c>
    </row>
    <row r="385" s="2" customFormat="1">
      <c r="A385" s="39"/>
      <c r="B385" s="40"/>
      <c r="C385" s="41"/>
      <c r="D385" s="242" t="s">
        <v>182</v>
      </c>
      <c r="E385" s="41"/>
      <c r="F385" s="243" t="s">
        <v>1193</v>
      </c>
      <c r="G385" s="41"/>
      <c r="H385" s="41"/>
      <c r="I385" s="244"/>
      <c r="J385" s="41"/>
      <c r="K385" s="41"/>
      <c r="L385" s="45"/>
      <c r="M385" s="245"/>
      <c r="N385" s="246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182</v>
      </c>
      <c r="AU385" s="18" t="s">
        <v>85</v>
      </c>
    </row>
    <row r="386" s="13" customFormat="1">
      <c r="A386" s="13"/>
      <c r="B386" s="247"/>
      <c r="C386" s="248"/>
      <c r="D386" s="242" t="s">
        <v>184</v>
      </c>
      <c r="E386" s="249" t="s">
        <v>1</v>
      </c>
      <c r="F386" s="250" t="s">
        <v>1974</v>
      </c>
      <c r="G386" s="248"/>
      <c r="H386" s="249" t="s">
        <v>1</v>
      </c>
      <c r="I386" s="251"/>
      <c r="J386" s="248"/>
      <c r="K386" s="248"/>
      <c r="L386" s="252"/>
      <c r="M386" s="253"/>
      <c r="N386" s="254"/>
      <c r="O386" s="254"/>
      <c r="P386" s="254"/>
      <c r="Q386" s="254"/>
      <c r="R386" s="254"/>
      <c r="S386" s="254"/>
      <c r="T386" s="25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6" t="s">
        <v>184</v>
      </c>
      <c r="AU386" s="256" t="s">
        <v>85</v>
      </c>
      <c r="AV386" s="13" t="s">
        <v>21</v>
      </c>
      <c r="AW386" s="13" t="s">
        <v>34</v>
      </c>
      <c r="AX386" s="13" t="s">
        <v>77</v>
      </c>
      <c r="AY386" s="256" t="s">
        <v>173</v>
      </c>
    </row>
    <row r="387" s="14" customFormat="1">
      <c r="A387" s="14"/>
      <c r="B387" s="257"/>
      <c r="C387" s="258"/>
      <c r="D387" s="242" t="s">
        <v>184</v>
      </c>
      <c r="E387" s="259" t="s">
        <v>1</v>
      </c>
      <c r="F387" s="260" t="s">
        <v>1975</v>
      </c>
      <c r="G387" s="258"/>
      <c r="H387" s="261">
        <v>5.9400000000000004</v>
      </c>
      <c r="I387" s="262"/>
      <c r="J387" s="258"/>
      <c r="K387" s="258"/>
      <c r="L387" s="263"/>
      <c r="M387" s="264"/>
      <c r="N387" s="265"/>
      <c r="O387" s="265"/>
      <c r="P387" s="265"/>
      <c r="Q387" s="265"/>
      <c r="R387" s="265"/>
      <c r="S387" s="265"/>
      <c r="T387" s="26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7" t="s">
        <v>184</v>
      </c>
      <c r="AU387" s="267" t="s">
        <v>85</v>
      </c>
      <c r="AV387" s="14" t="s">
        <v>85</v>
      </c>
      <c r="AW387" s="14" t="s">
        <v>34</v>
      </c>
      <c r="AX387" s="14" t="s">
        <v>77</v>
      </c>
      <c r="AY387" s="267" t="s">
        <v>173</v>
      </c>
    </row>
    <row r="388" s="15" customFormat="1">
      <c r="A388" s="15"/>
      <c r="B388" s="268"/>
      <c r="C388" s="269"/>
      <c r="D388" s="242" t="s">
        <v>184</v>
      </c>
      <c r="E388" s="270" t="s">
        <v>1</v>
      </c>
      <c r="F388" s="271" t="s">
        <v>187</v>
      </c>
      <c r="G388" s="269"/>
      <c r="H388" s="272">
        <v>5.9400000000000004</v>
      </c>
      <c r="I388" s="273"/>
      <c r="J388" s="269"/>
      <c r="K388" s="269"/>
      <c r="L388" s="274"/>
      <c r="M388" s="275"/>
      <c r="N388" s="276"/>
      <c r="O388" s="276"/>
      <c r="P388" s="276"/>
      <c r="Q388" s="276"/>
      <c r="R388" s="276"/>
      <c r="S388" s="276"/>
      <c r="T388" s="277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8" t="s">
        <v>184</v>
      </c>
      <c r="AU388" s="278" t="s">
        <v>85</v>
      </c>
      <c r="AV388" s="15" t="s">
        <v>180</v>
      </c>
      <c r="AW388" s="15" t="s">
        <v>34</v>
      </c>
      <c r="AX388" s="15" t="s">
        <v>21</v>
      </c>
      <c r="AY388" s="278" t="s">
        <v>173</v>
      </c>
    </row>
    <row r="389" s="2" customFormat="1" ht="16.5" customHeight="1">
      <c r="A389" s="39"/>
      <c r="B389" s="40"/>
      <c r="C389" s="229" t="s">
        <v>499</v>
      </c>
      <c r="D389" s="229" t="s">
        <v>175</v>
      </c>
      <c r="E389" s="230" t="s">
        <v>1200</v>
      </c>
      <c r="F389" s="231" t="s">
        <v>1201</v>
      </c>
      <c r="G389" s="232" t="s">
        <v>210</v>
      </c>
      <c r="H389" s="233">
        <v>1.1379999999999999</v>
      </c>
      <c r="I389" s="234"/>
      <c r="J389" s="235">
        <f>ROUND(I389*H389,2)</f>
        <v>0</v>
      </c>
      <c r="K389" s="231" t="s">
        <v>179</v>
      </c>
      <c r="L389" s="45"/>
      <c r="M389" s="236" t="s">
        <v>1</v>
      </c>
      <c r="N389" s="237" t="s">
        <v>42</v>
      </c>
      <c r="O389" s="92"/>
      <c r="P389" s="238">
        <f>O389*H389</f>
        <v>0</v>
      </c>
      <c r="Q389" s="238">
        <v>0.121711072</v>
      </c>
      <c r="R389" s="238">
        <f>Q389*H389</f>
        <v>0.138507199936</v>
      </c>
      <c r="S389" s="238">
        <v>2.3999999999999999</v>
      </c>
      <c r="T389" s="239">
        <f>S389*H389</f>
        <v>2.7311999999999998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0" t="s">
        <v>180</v>
      </c>
      <c r="AT389" s="240" t="s">
        <v>175</v>
      </c>
      <c r="AU389" s="240" t="s">
        <v>85</v>
      </c>
      <c r="AY389" s="18" t="s">
        <v>173</v>
      </c>
      <c r="BE389" s="241">
        <f>IF(N389="základní",J389,0)</f>
        <v>0</v>
      </c>
      <c r="BF389" s="241">
        <f>IF(N389="snížená",J389,0)</f>
        <v>0</v>
      </c>
      <c r="BG389" s="241">
        <f>IF(N389="zákl. přenesená",J389,0)</f>
        <v>0</v>
      </c>
      <c r="BH389" s="241">
        <f>IF(N389="sníž. přenesená",J389,0)</f>
        <v>0</v>
      </c>
      <c r="BI389" s="241">
        <f>IF(N389="nulová",J389,0)</f>
        <v>0</v>
      </c>
      <c r="BJ389" s="18" t="s">
        <v>21</v>
      </c>
      <c r="BK389" s="241">
        <f>ROUND(I389*H389,2)</f>
        <v>0</v>
      </c>
      <c r="BL389" s="18" t="s">
        <v>180</v>
      </c>
      <c r="BM389" s="240" t="s">
        <v>1976</v>
      </c>
    </row>
    <row r="390" s="2" customFormat="1">
      <c r="A390" s="39"/>
      <c r="B390" s="40"/>
      <c r="C390" s="41"/>
      <c r="D390" s="242" t="s">
        <v>182</v>
      </c>
      <c r="E390" s="41"/>
      <c r="F390" s="243" t="s">
        <v>1203</v>
      </c>
      <c r="G390" s="41"/>
      <c r="H390" s="41"/>
      <c r="I390" s="244"/>
      <c r="J390" s="41"/>
      <c r="K390" s="41"/>
      <c r="L390" s="45"/>
      <c r="M390" s="245"/>
      <c r="N390" s="246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182</v>
      </c>
      <c r="AU390" s="18" t="s">
        <v>85</v>
      </c>
    </row>
    <row r="391" s="13" customFormat="1">
      <c r="A391" s="13"/>
      <c r="B391" s="247"/>
      <c r="C391" s="248"/>
      <c r="D391" s="242" t="s">
        <v>184</v>
      </c>
      <c r="E391" s="249" t="s">
        <v>1</v>
      </c>
      <c r="F391" s="250" t="s">
        <v>1977</v>
      </c>
      <c r="G391" s="248"/>
      <c r="H391" s="249" t="s">
        <v>1</v>
      </c>
      <c r="I391" s="251"/>
      <c r="J391" s="248"/>
      <c r="K391" s="248"/>
      <c r="L391" s="252"/>
      <c r="M391" s="253"/>
      <c r="N391" s="254"/>
      <c r="O391" s="254"/>
      <c r="P391" s="254"/>
      <c r="Q391" s="254"/>
      <c r="R391" s="254"/>
      <c r="S391" s="254"/>
      <c r="T391" s="25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6" t="s">
        <v>184</v>
      </c>
      <c r="AU391" s="256" t="s">
        <v>85</v>
      </c>
      <c r="AV391" s="13" t="s">
        <v>21</v>
      </c>
      <c r="AW391" s="13" t="s">
        <v>34</v>
      </c>
      <c r="AX391" s="13" t="s">
        <v>77</v>
      </c>
      <c r="AY391" s="256" t="s">
        <v>173</v>
      </c>
    </row>
    <row r="392" s="14" customFormat="1">
      <c r="A392" s="14"/>
      <c r="B392" s="257"/>
      <c r="C392" s="258"/>
      <c r="D392" s="242" t="s">
        <v>184</v>
      </c>
      <c r="E392" s="259" t="s">
        <v>1</v>
      </c>
      <c r="F392" s="260" t="s">
        <v>1978</v>
      </c>
      <c r="G392" s="258"/>
      <c r="H392" s="261">
        <v>0.63200000000000001</v>
      </c>
      <c r="I392" s="262"/>
      <c r="J392" s="258"/>
      <c r="K392" s="258"/>
      <c r="L392" s="263"/>
      <c r="M392" s="264"/>
      <c r="N392" s="265"/>
      <c r="O392" s="265"/>
      <c r="P392" s="265"/>
      <c r="Q392" s="265"/>
      <c r="R392" s="265"/>
      <c r="S392" s="265"/>
      <c r="T392" s="26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7" t="s">
        <v>184</v>
      </c>
      <c r="AU392" s="267" t="s">
        <v>85</v>
      </c>
      <c r="AV392" s="14" t="s">
        <v>85</v>
      </c>
      <c r="AW392" s="14" t="s">
        <v>34</v>
      </c>
      <c r="AX392" s="14" t="s">
        <v>77</v>
      </c>
      <c r="AY392" s="267" t="s">
        <v>173</v>
      </c>
    </row>
    <row r="393" s="13" customFormat="1">
      <c r="A393" s="13"/>
      <c r="B393" s="247"/>
      <c r="C393" s="248"/>
      <c r="D393" s="242" t="s">
        <v>184</v>
      </c>
      <c r="E393" s="249" t="s">
        <v>1</v>
      </c>
      <c r="F393" s="250" t="s">
        <v>1979</v>
      </c>
      <c r="G393" s="248"/>
      <c r="H393" s="249" t="s">
        <v>1</v>
      </c>
      <c r="I393" s="251"/>
      <c r="J393" s="248"/>
      <c r="K393" s="248"/>
      <c r="L393" s="252"/>
      <c r="M393" s="253"/>
      <c r="N393" s="254"/>
      <c r="O393" s="254"/>
      <c r="P393" s="254"/>
      <c r="Q393" s="254"/>
      <c r="R393" s="254"/>
      <c r="S393" s="254"/>
      <c r="T393" s="25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6" t="s">
        <v>184</v>
      </c>
      <c r="AU393" s="256" t="s">
        <v>85</v>
      </c>
      <c r="AV393" s="13" t="s">
        <v>21</v>
      </c>
      <c r="AW393" s="13" t="s">
        <v>34</v>
      </c>
      <c r="AX393" s="13" t="s">
        <v>77</v>
      </c>
      <c r="AY393" s="256" t="s">
        <v>173</v>
      </c>
    </row>
    <row r="394" s="14" customFormat="1">
      <c r="A394" s="14"/>
      <c r="B394" s="257"/>
      <c r="C394" s="258"/>
      <c r="D394" s="242" t="s">
        <v>184</v>
      </c>
      <c r="E394" s="259" t="s">
        <v>1</v>
      </c>
      <c r="F394" s="260" t="s">
        <v>1980</v>
      </c>
      <c r="G394" s="258"/>
      <c r="H394" s="261">
        <v>0.50600000000000001</v>
      </c>
      <c r="I394" s="262"/>
      <c r="J394" s="258"/>
      <c r="K394" s="258"/>
      <c r="L394" s="263"/>
      <c r="M394" s="264"/>
      <c r="N394" s="265"/>
      <c r="O394" s="265"/>
      <c r="P394" s="265"/>
      <c r="Q394" s="265"/>
      <c r="R394" s="265"/>
      <c r="S394" s="265"/>
      <c r="T394" s="26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7" t="s">
        <v>184</v>
      </c>
      <c r="AU394" s="267" t="s">
        <v>85</v>
      </c>
      <c r="AV394" s="14" t="s">
        <v>85</v>
      </c>
      <c r="AW394" s="14" t="s">
        <v>34</v>
      </c>
      <c r="AX394" s="14" t="s">
        <v>77</v>
      </c>
      <c r="AY394" s="267" t="s">
        <v>173</v>
      </c>
    </row>
    <row r="395" s="15" customFormat="1">
      <c r="A395" s="15"/>
      <c r="B395" s="268"/>
      <c r="C395" s="269"/>
      <c r="D395" s="242" t="s">
        <v>184</v>
      </c>
      <c r="E395" s="270" t="s">
        <v>1</v>
      </c>
      <c r="F395" s="271" t="s">
        <v>187</v>
      </c>
      <c r="G395" s="269"/>
      <c r="H395" s="272">
        <v>1.1379999999999999</v>
      </c>
      <c r="I395" s="273"/>
      <c r="J395" s="269"/>
      <c r="K395" s="269"/>
      <c r="L395" s="274"/>
      <c r="M395" s="275"/>
      <c r="N395" s="276"/>
      <c r="O395" s="276"/>
      <c r="P395" s="276"/>
      <c r="Q395" s="276"/>
      <c r="R395" s="276"/>
      <c r="S395" s="276"/>
      <c r="T395" s="277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8" t="s">
        <v>184</v>
      </c>
      <c r="AU395" s="278" t="s">
        <v>85</v>
      </c>
      <c r="AV395" s="15" t="s">
        <v>180</v>
      </c>
      <c r="AW395" s="15" t="s">
        <v>34</v>
      </c>
      <c r="AX395" s="15" t="s">
        <v>21</v>
      </c>
      <c r="AY395" s="278" t="s">
        <v>173</v>
      </c>
    </row>
    <row r="396" s="2" customFormat="1" ht="16.5" customHeight="1">
      <c r="A396" s="39"/>
      <c r="B396" s="40"/>
      <c r="C396" s="229" t="s">
        <v>506</v>
      </c>
      <c r="D396" s="229" t="s">
        <v>175</v>
      </c>
      <c r="E396" s="230" t="s">
        <v>1207</v>
      </c>
      <c r="F396" s="231" t="s">
        <v>1208</v>
      </c>
      <c r="G396" s="232" t="s">
        <v>194</v>
      </c>
      <c r="H396" s="233">
        <v>11</v>
      </c>
      <c r="I396" s="234"/>
      <c r="J396" s="235">
        <f>ROUND(I396*H396,2)</f>
        <v>0</v>
      </c>
      <c r="K396" s="231" t="s">
        <v>179</v>
      </c>
      <c r="L396" s="45"/>
      <c r="M396" s="236" t="s">
        <v>1</v>
      </c>
      <c r="N396" s="237" t="s">
        <v>42</v>
      </c>
      <c r="O396" s="92"/>
      <c r="P396" s="238">
        <f>O396*H396</f>
        <v>0</v>
      </c>
      <c r="Q396" s="238">
        <v>8.3599999999999999E-05</v>
      </c>
      <c r="R396" s="238">
        <f>Q396*H396</f>
        <v>0.00091960000000000002</v>
      </c>
      <c r="S396" s="238">
        <v>0.017999999999999999</v>
      </c>
      <c r="T396" s="239">
        <f>S396*H396</f>
        <v>0.19799999999999998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0" t="s">
        <v>180</v>
      </c>
      <c r="AT396" s="240" t="s">
        <v>175</v>
      </c>
      <c r="AU396" s="240" t="s">
        <v>85</v>
      </c>
      <c r="AY396" s="18" t="s">
        <v>173</v>
      </c>
      <c r="BE396" s="241">
        <f>IF(N396="základní",J396,0)</f>
        <v>0</v>
      </c>
      <c r="BF396" s="241">
        <f>IF(N396="snížená",J396,0)</f>
        <v>0</v>
      </c>
      <c r="BG396" s="241">
        <f>IF(N396="zákl. přenesená",J396,0)</f>
        <v>0</v>
      </c>
      <c r="BH396" s="241">
        <f>IF(N396="sníž. přenesená",J396,0)</f>
        <v>0</v>
      </c>
      <c r="BI396" s="241">
        <f>IF(N396="nulová",J396,0)</f>
        <v>0</v>
      </c>
      <c r="BJ396" s="18" t="s">
        <v>21</v>
      </c>
      <c r="BK396" s="241">
        <f>ROUND(I396*H396,2)</f>
        <v>0</v>
      </c>
      <c r="BL396" s="18" t="s">
        <v>180</v>
      </c>
      <c r="BM396" s="240" t="s">
        <v>1981</v>
      </c>
    </row>
    <row r="397" s="2" customFormat="1">
      <c r="A397" s="39"/>
      <c r="B397" s="40"/>
      <c r="C397" s="41"/>
      <c r="D397" s="242" t="s">
        <v>182</v>
      </c>
      <c r="E397" s="41"/>
      <c r="F397" s="243" t="s">
        <v>1210</v>
      </c>
      <c r="G397" s="41"/>
      <c r="H397" s="41"/>
      <c r="I397" s="244"/>
      <c r="J397" s="41"/>
      <c r="K397" s="41"/>
      <c r="L397" s="45"/>
      <c r="M397" s="245"/>
      <c r="N397" s="246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182</v>
      </c>
      <c r="AU397" s="18" t="s">
        <v>85</v>
      </c>
    </row>
    <row r="398" s="2" customFormat="1">
      <c r="A398" s="39"/>
      <c r="B398" s="40"/>
      <c r="C398" s="41"/>
      <c r="D398" s="242" t="s">
        <v>197</v>
      </c>
      <c r="E398" s="41"/>
      <c r="F398" s="279" t="s">
        <v>1211</v>
      </c>
      <c r="G398" s="41"/>
      <c r="H398" s="41"/>
      <c r="I398" s="244"/>
      <c r="J398" s="41"/>
      <c r="K398" s="41"/>
      <c r="L398" s="45"/>
      <c r="M398" s="245"/>
      <c r="N398" s="246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197</v>
      </c>
      <c r="AU398" s="18" t="s">
        <v>85</v>
      </c>
    </row>
    <row r="399" s="13" customFormat="1">
      <c r="A399" s="13"/>
      <c r="B399" s="247"/>
      <c r="C399" s="248"/>
      <c r="D399" s="242" t="s">
        <v>184</v>
      </c>
      <c r="E399" s="249" t="s">
        <v>1</v>
      </c>
      <c r="F399" s="250" t="s">
        <v>1551</v>
      </c>
      <c r="G399" s="248"/>
      <c r="H399" s="249" t="s">
        <v>1</v>
      </c>
      <c r="I399" s="251"/>
      <c r="J399" s="248"/>
      <c r="K399" s="248"/>
      <c r="L399" s="252"/>
      <c r="M399" s="253"/>
      <c r="N399" s="254"/>
      <c r="O399" s="254"/>
      <c r="P399" s="254"/>
      <c r="Q399" s="254"/>
      <c r="R399" s="254"/>
      <c r="S399" s="254"/>
      <c r="T399" s="25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6" t="s">
        <v>184</v>
      </c>
      <c r="AU399" s="256" t="s">
        <v>85</v>
      </c>
      <c r="AV399" s="13" t="s">
        <v>21</v>
      </c>
      <c r="AW399" s="13" t="s">
        <v>34</v>
      </c>
      <c r="AX399" s="13" t="s">
        <v>77</v>
      </c>
      <c r="AY399" s="256" t="s">
        <v>173</v>
      </c>
    </row>
    <row r="400" s="14" customFormat="1">
      <c r="A400" s="14"/>
      <c r="B400" s="257"/>
      <c r="C400" s="258"/>
      <c r="D400" s="242" t="s">
        <v>184</v>
      </c>
      <c r="E400" s="259" t="s">
        <v>1</v>
      </c>
      <c r="F400" s="260" t="s">
        <v>207</v>
      </c>
      <c r="G400" s="258"/>
      <c r="H400" s="261">
        <v>5</v>
      </c>
      <c r="I400" s="262"/>
      <c r="J400" s="258"/>
      <c r="K400" s="258"/>
      <c r="L400" s="263"/>
      <c r="M400" s="264"/>
      <c r="N400" s="265"/>
      <c r="O400" s="265"/>
      <c r="P400" s="265"/>
      <c r="Q400" s="265"/>
      <c r="R400" s="265"/>
      <c r="S400" s="265"/>
      <c r="T400" s="26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7" t="s">
        <v>184</v>
      </c>
      <c r="AU400" s="267" t="s">
        <v>85</v>
      </c>
      <c r="AV400" s="14" t="s">
        <v>85</v>
      </c>
      <c r="AW400" s="14" t="s">
        <v>34</v>
      </c>
      <c r="AX400" s="14" t="s">
        <v>77</v>
      </c>
      <c r="AY400" s="267" t="s">
        <v>173</v>
      </c>
    </row>
    <row r="401" s="13" customFormat="1">
      <c r="A401" s="13"/>
      <c r="B401" s="247"/>
      <c r="C401" s="248"/>
      <c r="D401" s="242" t="s">
        <v>184</v>
      </c>
      <c r="E401" s="249" t="s">
        <v>1</v>
      </c>
      <c r="F401" s="250" t="s">
        <v>185</v>
      </c>
      <c r="G401" s="248"/>
      <c r="H401" s="249" t="s">
        <v>1</v>
      </c>
      <c r="I401" s="251"/>
      <c r="J401" s="248"/>
      <c r="K401" s="248"/>
      <c r="L401" s="252"/>
      <c r="M401" s="253"/>
      <c r="N401" s="254"/>
      <c r="O401" s="254"/>
      <c r="P401" s="254"/>
      <c r="Q401" s="254"/>
      <c r="R401" s="254"/>
      <c r="S401" s="254"/>
      <c r="T401" s="25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6" t="s">
        <v>184</v>
      </c>
      <c r="AU401" s="256" t="s">
        <v>85</v>
      </c>
      <c r="AV401" s="13" t="s">
        <v>21</v>
      </c>
      <c r="AW401" s="13" t="s">
        <v>34</v>
      </c>
      <c r="AX401" s="13" t="s">
        <v>77</v>
      </c>
      <c r="AY401" s="256" t="s">
        <v>173</v>
      </c>
    </row>
    <row r="402" s="14" customFormat="1">
      <c r="A402" s="14"/>
      <c r="B402" s="257"/>
      <c r="C402" s="258"/>
      <c r="D402" s="242" t="s">
        <v>184</v>
      </c>
      <c r="E402" s="259" t="s">
        <v>1</v>
      </c>
      <c r="F402" s="260" t="s">
        <v>202</v>
      </c>
      <c r="G402" s="258"/>
      <c r="H402" s="261">
        <v>6</v>
      </c>
      <c r="I402" s="262"/>
      <c r="J402" s="258"/>
      <c r="K402" s="258"/>
      <c r="L402" s="263"/>
      <c r="M402" s="264"/>
      <c r="N402" s="265"/>
      <c r="O402" s="265"/>
      <c r="P402" s="265"/>
      <c r="Q402" s="265"/>
      <c r="R402" s="265"/>
      <c r="S402" s="265"/>
      <c r="T402" s="26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7" t="s">
        <v>184</v>
      </c>
      <c r="AU402" s="267" t="s">
        <v>85</v>
      </c>
      <c r="AV402" s="14" t="s">
        <v>85</v>
      </c>
      <c r="AW402" s="14" t="s">
        <v>34</v>
      </c>
      <c r="AX402" s="14" t="s">
        <v>77</v>
      </c>
      <c r="AY402" s="267" t="s">
        <v>173</v>
      </c>
    </row>
    <row r="403" s="15" customFormat="1">
      <c r="A403" s="15"/>
      <c r="B403" s="268"/>
      <c r="C403" s="269"/>
      <c r="D403" s="242" t="s">
        <v>184</v>
      </c>
      <c r="E403" s="270" t="s">
        <v>1</v>
      </c>
      <c r="F403" s="271" t="s">
        <v>187</v>
      </c>
      <c r="G403" s="269"/>
      <c r="H403" s="272">
        <v>11</v>
      </c>
      <c r="I403" s="273"/>
      <c r="J403" s="269"/>
      <c r="K403" s="269"/>
      <c r="L403" s="274"/>
      <c r="M403" s="275"/>
      <c r="N403" s="276"/>
      <c r="O403" s="276"/>
      <c r="P403" s="276"/>
      <c r="Q403" s="276"/>
      <c r="R403" s="276"/>
      <c r="S403" s="276"/>
      <c r="T403" s="277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8" t="s">
        <v>184</v>
      </c>
      <c r="AU403" s="278" t="s">
        <v>85</v>
      </c>
      <c r="AV403" s="15" t="s">
        <v>180</v>
      </c>
      <c r="AW403" s="15" t="s">
        <v>34</v>
      </c>
      <c r="AX403" s="15" t="s">
        <v>21</v>
      </c>
      <c r="AY403" s="278" t="s">
        <v>173</v>
      </c>
    </row>
    <row r="404" s="12" customFormat="1" ht="22.8" customHeight="1">
      <c r="A404" s="12"/>
      <c r="B404" s="213"/>
      <c r="C404" s="214"/>
      <c r="D404" s="215" t="s">
        <v>76</v>
      </c>
      <c r="E404" s="227" t="s">
        <v>590</v>
      </c>
      <c r="F404" s="227" t="s">
        <v>591</v>
      </c>
      <c r="G404" s="214"/>
      <c r="H404" s="214"/>
      <c r="I404" s="217"/>
      <c r="J404" s="228">
        <f>BK404</f>
        <v>0</v>
      </c>
      <c r="K404" s="214"/>
      <c r="L404" s="219"/>
      <c r="M404" s="220"/>
      <c r="N404" s="221"/>
      <c r="O404" s="221"/>
      <c r="P404" s="222">
        <f>SUM(P405:P425)</f>
        <v>0</v>
      </c>
      <c r="Q404" s="221"/>
      <c r="R404" s="222">
        <f>SUM(R405:R425)</f>
        <v>0</v>
      </c>
      <c r="S404" s="221"/>
      <c r="T404" s="223">
        <f>SUM(T405:T425)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24" t="s">
        <v>21</v>
      </c>
      <c r="AT404" s="225" t="s">
        <v>76</v>
      </c>
      <c r="AU404" s="225" t="s">
        <v>21</v>
      </c>
      <c r="AY404" s="224" t="s">
        <v>173</v>
      </c>
      <c r="BK404" s="226">
        <f>SUM(BK405:BK425)</f>
        <v>0</v>
      </c>
    </row>
    <row r="405" s="2" customFormat="1">
      <c r="A405" s="39"/>
      <c r="B405" s="40"/>
      <c r="C405" s="229" t="s">
        <v>513</v>
      </c>
      <c r="D405" s="229" t="s">
        <v>175</v>
      </c>
      <c r="E405" s="230" t="s">
        <v>593</v>
      </c>
      <c r="F405" s="231" t="s">
        <v>594</v>
      </c>
      <c r="G405" s="232" t="s">
        <v>251</v>
      </c>
      <c r="H405" s="233">
        <v>65.079999999999998</v>
      </c>
      <c r="I405" s="234"/>
      <c r="J405" s="235">
        <f>ROUND(I405*H405,2)</f>
        <v>0</v>
      </c>
      <c r="K405" s="231" t="s">
        <v>179</v>
      </c>
      <c r="L405" s="45"/>
      <c r="M405" s="236" t="s">
        <v>1</v>
      </c>
      <c r="N405" s="237" t="s">
        <v>42</v>
      </c>
      <c r="O405" s="92"/>
      <c r="P405" s="238">
        <f>O405*H405</f>
        <v>0</v>
      </c>
      <c r="Q405" s="238">
        <v>0</v>
      </c>
      <c r="R405" s="238">
        <f>Q405*H405</f>
        <v>0</v>
      </c>
      <c r="S405" s="238">
        <v>0</v>
      </c>
      <c r="T405" s="23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0" t="s">
        <v>180</v>
      </c>
      <c r="AT405" s="240" t="s">
        <v>175</v>
      </c>
      <c r="AU405" s="240" t="s">
        <v>85</v>
      </c>
      <c r="AY405" s="18" t="s">
        <v>173</v>
      </c>
      <c r="BE405" s="241">
        <f>IF(N405="základní",J405,0)</f>
        <v>0</v>
      </c>
      <c r="BF405" s="241">
        <f>IF(N405="snížená",J405,0)</f>
        <v>0</v>
      </c>
      <c r="BG405" s="241">
        <f>IF(N405="zákl. přenesená",J405,0)</f>
        <v>0</v>
      </c>
      <c r="BH405" s="241">
        <f>IF(N405="sníž. přenesená",J405,0)</f>
        <v>0</v>
      </c>
      <c r="BI405" s="241">
        <f>IF(N405="nulová",J405,0)</f>
        <v>0</v>
      </c>
      <c r="BJ405" s="18" t="s">
        <v>21</v>
      </c>
      <c r="BK405" s="241">
        <f>ROUND(I405*H405,2)</f>
        <v>0</v>
      </c>
      <c r="BL405" s="18" t="s">
        <v>180</v>
      </c>
      <c r="BM405" s="240" t="s">
        <v>1982</v>
      </c>
    </row>
    <row r="406" s="2" customFormat="1">
      <c r="A406" s="39"/>
      <c r="B406" s="40"/>
      <c r="C406" s="41"/>
      <c r="D406" s="242" t="s">
        <v>182</v>
      </c>
      <c r="E406" s="41"/>
      <c r="F406" s="243" t="s">
        <v>596</v>
      </c>
      <c r="G406" s="41"/>
      <c r="H406" s="41"/>
      <c r="I406" s="244"/>
      <c r="J406" s="41"/>
      <c r="K406" s="41"/>
      <c r="L406" s="45"/>
      <c r="M406" s="245"/>
      <c r="N406" s="246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182</v>
      </c>
      <c r="AU406" s="18" t="s">
        <v>85</v>
      </c>
    </row>
    <row r="407" s="13" customFormat="1">
      <c r="A407" s="13"/>
      <c r="B407" s="247"/>
      <c r="C407" s="248"/>
      <c r="D407" s="242" t="s">
        <v>184</v>
      </c>
      <c r="E407" s="249" t="s">
        <v>1</v>
      </c>
      <c r="F407" s="250" t="s">
        <v>1983</v>
      </c>
      <c r="G407" s="248"/>
      <c r="H407" s="249" t="s">
        <v>1</v>
      </c>
      <c r="I407" s="251"/>
      <c r="J407" s="248"/>
      <c r="K407" s="248"/>
      <c r="L407" s="252"/>
      <c r="M407" s="253"/>
      <c r="N407" s="254"/>
      <c r="O407" s="254"/>
      <c r="P407" s="254"/>
      <c r="Q407" s="254"/>
      <c r="R407" s="254"/>
      <c r="S407" s="254"/>
      <c r="T407" s="25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6" t="s">
        <v>184</v>
      </c>
      <c r="AU407" s="256" t="s">
        <v>85</v>
      </c>
      <c r="AV407" s="13" t="s">
        <v>21</v>
      </c>
      <c r="AW407" s="13" t="s">
        <v>34</v>
      </c>
      <c r="AX407" s="13" t="s">
        <v>77</v>
      </c>
      <c r="AY407" s="256" t="s">
        <v>173</v>
      </c>
    </row>
    <row r="408" s="14" customFormat="1">
      <c r="A408" s="14"/>
      <c r="B408" s="257"/>
      <c r="C408" s="258"/>
      <c r="D408" s="242" t="s">
        <v>184</v>
      </c>
      <c r="E408" s="259" t="s">
        <v>1</v>
      </c>
      <c r="F408" s="260" t="s">
        <v>1984</v>
      </c>
      <c r="G408" s="258"/>
      <c r="H408" s="261">
        <v>65.079999999999998</v>
      </c>
      <c r="I408" s="262"/>
      <c r="J408" s="258"/>
      <c r="K408" s="258"/>
      <c r="L408" s="263"/>
      <c r="M408" s="264"/>
      <c r="N408" s="265"/>
      <c r="O408" s="265"/>
      <c r="P408" s="265"/>
      <c r="Q408" s="265"/>
      <c r="R408" s="265"/>
      <c r="S408" s="265"/>
      <c r="T408" s="26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7" t="s">
        <v>184</v>
      </c>
      <c r="AU408" s="267" t="s">
        <v>85</v>
      </c>
      <c r="AV408" s="14" t="s">
        <v>85</v>
      </c>
      <c r="AW408" s="14" t="s">
        <v>34</v>
      </c>
      <c r="AX408" s="14" t="s">
        <v>21</v>
      </c>
      <c r="AY408" s="267" t="s">
        <v>173</v>
      </c>
    </row>
    <row r="409" s="2" customFormat="1" ht="16.5" customHeight="1">
      <c r="A409" s="39"/>
      <c r="B409" s="40"/>
      <c r="C409" s="229" t="s">
        <v>520</v>
      </c>
      <c r="D409" s="229" t="s">
        <v>175</v>
      </c>
      <c r="E409" s="230" t="s">
        <v>599</v>
      </c>
      <c r="F409" s="231" t="s">
        <v>600</v>
      </c>
      <c r="G409" s="232" t="s">
        <v>251</v>
      </c>
      <c r="H409" s="233">
        <v>846.03999999999996</v>
      </c>
      <c r="I409" s="234"/>
      <c r="J409" s="235">
        <f>ROUND(I409*H409,2)</f>
        <v>0</v>
      </c>
      <c r="K409" s="231" t="s">
        <v>179</v>
      </c>
      <c r="L409" s="45"/>
      <c r="M409" s="236" t="s">
        <v>1</v>
      </c>
      <c r="N409" s="237" t="s">
        <v>42</v>
      </c>
      <c r="O409" s="92"/>
      <c r="P409" s="238">
        <f>O409*H409</f>
        <v>0</v>
      </c>
      <c r="Q409" s="238">
        <v>0</v>
      </c>
      <c r="R409" s="238">
        <f>Q409*H409</f>
        <v>0</v>
      </c>
      <c r="S409" s="238">
        <v>0</v>
      </c>
      <c r="T409" s="23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0" t="s">
        <v>180</v>
      </c>
      <c r="AT409" s="240" t="s">
        <v>175</v>
      </c>
      <c r="AU409" s="240" t="s">
        <v>85</v>
      </c>
      <c r="AY409" s="18" t="s">
        <v>173</v>
      </c>
      <c r="BE409" s="241">
        <f>IF(N409="základní",J409,0)</f>
        <v>0</v>
      </c>
      <c r="BF409" s="241">
        <f>IF(N409="snížená",J409,0)</f>
        <v>0</v>
      </c>
      <c r="BG409" s="241">
        <f>IF(N409="zákl. přenesená",J409,0)</f>
        <v>0</v>
      </c>
      <c r="BH409" s="241">
        <f>IF(N409="sníž. přenesená",J409,0)</f>
        <v>0</v>
      </c>
      <c r="BI409" s="241">
        <f>IF(N409="nulová",J409,0)</f>
        <v>0</v>
      </c>
      <c r="BJ409" s="18" t="s">
        <v>21</v>
      </c>
      <c r="BK409" s="241">
        <f>ROUND(I409*H409,2)</f>
        <v>0</v>
      </c>
      <c r="BL409" s="18" t="s">
        <v>180</v>
      </c>
      <c r="BM409" s="240" t="s">
        <v>1985</v>
      </c>
    </row>
    <row r="410" s="2" customFormat="1">
      <c r="A410" s="39"/>
      <c r="B410" s="40"/>
      <c r="C410" s="41"/>
      <c r="D410" s="242" t="s">
        <v>182</v>
      </c>
      <c r="E410" s="41"/>
      <c r="F410" s="243" t="s">
        <v>602</v>
      </c>
      <c r="G410" s="41"/>
      <c r="H410" s="41"/>
      <c r="I410" s="244"/>
      <c r="J410" s="41"/>
      <c r="K410" s="41"/>
      <c r="L410" s="45"/>
      <c r="M410" s="245"/>
      <c r="N410" s="246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182</v>
      </c>
      <c r="AU410" s="18" t="s">
        <v>85</v>
      </c>
    </row>
    <row r="411" s="2" customFormat="1">
      <c r="A411" s="39"/>
      <c r="B411" s="40"/>
      <c r="C411" s="41"/>
      <c r="D411" s="242" t="s">
        <v>197</v>
      </c>
      <c r="E411" s="41"/>
      <c r="F411" s="279" t="s">
        <v>1368</v>
      </c>
      <c r="G411" s="41"/>
      <c r="H411" s="41"/>
      <c r="I411" s="244"/>
      <c r="J411" s="41"/>
      <c r="K411" s="41"/>
      <c r="L411" s="45"/>
      <c r="M411" s="245"/>
      <c r="N411" s="246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197</v>
      </c>
      <c r="AU411" s="18" t="s">
        <v>85</v>
      </c>
    </row>
    <row r="412" s="14" customFormat="1">
      <c r="A412" s="14"/>
      <c r="B412" s="257"/>
      <c r="C412" s="258"/>
      <c r="D412" s="242" t="s">
        <v>184</v>
      </c>
      <c r="E412" s="259" t="s">
        <v>1</v>
      </c>
      <c r="F412" s="260" t="s">
        <v>1986</v>
      </c>
      <c r="G412" s="258"/>
      <c r="H412" s="261">
        <v>846.03999999999996</v>
      </c>
      <c r="I412" s="262"/>
      <c r="J412" s="258"/>
      <c r="K412" s="258"/>
      <c r="L412" s="263"/>
      <c r="M412" s="264"/>
      <c r="N412" s="265"/>
      <c r="O412" s="265"/>
      <c r="P412" s="265"/>
      <c r="Q412" s="265"/>
      <c r="R412" s="265"/>
      <c r="S412" s="265"/>
      <c r="T412" s="26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7" t="s">
        <v>184</v>
      </c>
      <c r="AU412" s="267" t="s">
        <v>85</v>
      </c>
      <c r="AV412" s="14" t="s">
        <v>85</v>
      </c>
      <c r="AW412" s="14" t="s">
        <v>34</v>
      </c>
      <c r="AX412" s="14" t="s">
        <v>77</v>
      </c>
      <c r="AY412" s="267" t="s">
        <v>173</v>
      </c>
    </row>
    <row r="413" s="15" customFormat="1">
      <c r="A413" s="15"/>
      <c r="B413" s="268"/>
      <c r="C413" s="269"/>
      <c r="D413" s="242" t="s">
        <v>184</v>
      </c>
      <c r="E413" s="270" t="s">
        <v>1</v>
      </c>
      <c r="F413" s="271" t="s">
        <v>187</v>
      </c>
      <c r="G413" s="269"/>
      <c r="H413" s="272">
        <v>846.03999999999996</v>
      </c>
      <c r="I413" s="273"/>
      <c r="J413" s="269"/>
      <c r="K413" s="269"/>
      <c r="L413" s="274"/>
      <c r="M413" s="275"/>
      <c r="N413" s="276"/>
      <c r="O413" s="276"/>
      <c r="P413" s="276"/>
      <c r="Q413" s="276"/>
      <c r="R413" s="276"/>
      <c r="S413" s="276"/>
      <c r="T413" s="277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8" t="s">
        <v>184</v>
      </c>
      <c r="AU413" s="278" t="s">
        <v>85</v>
      </c>
      <c r="AV413" s="15" t="s">
        <v>180</v>
      </c>
      <c r="AW413" s="15" t="s">
        <v>34</v>
      </c>
      <c r="AX413" s="15" t="s">
        <v>21</v>
      </c>
      <c r="AY413" s="278" t="s">
        <v>173</v>
      </c>
    </row>
    <row r="414" s="2" customFormat="1">
      <c r="A414" s="39"/>
      <c r="B414" s="40"/>
      <c r="C414" s="229" t="s">
        <v>526</v>
      </c>
      <c r="D414" s="229" t="s">
        <v>175</v>
      </c>
      <c r="E414" s="230" t="s">
        <v>605</v>
      </c>
      <c r="F414" s="231" t="s">
        <v>606</v>
      </c>
      <c r="G414" s="232" t="s">
        <v>251</v>
      </c>
      <c r="H414" s="233">
        <v>65.079999999999998</v>
      </c>
      <c r="I414" s="234"/>
      <c r="J414" s="235">
        <f>ROUND(I414*H414,2)</f>
        <v>0</v>
      </c>
      <c r="K414" s="231" t="s">
        <v>179</v>
      </c>
      <c r="L414" s="45"/>
      <c r="M414" s="236" t="s">
        <v>1</v>
      </c>
      <c r="N414" s="237" t="s">
        <v>42</v>
      </c>
      <c r="O414" s="92"/>
      <c r="P414" s="238">
        <f>O414*H414</f>
        <v>0</v>
      </c>
      <c r="Q414" s="238">
        <v>0</v>
      </c>
      <c r="R414" s="238">
        <f>Q414*H414</f>
        <v>0</v>
      </c>
      <c r="S414" s="238">
        <v>0</v>
      </c>
      <c r="T414" s="23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0" t="s">
        <v>180</v>
      </c>
      <c r="AT414" s="240" t="s">
        <v>175</v>
      </c>
      <c r="AU414" s="240" t="s">
        <v>85</v>
      </c>
      <c r="AY414" s="18" t="s">
        <v>173</v>
      </c>
      <c r="BE414" s="241">
        <f>IF(N414="základní",J414,0)</f>
        <v>0</v>
      </c>
      <c r="BF414" s="241">
        <f>IF(N414="snížená",J414,0)</f>
        <v>0</v>
      </c>
      <c r="BG414" s="241">
        <f>IF(N414="zákl. přenesená",J414,0)</f>
        <v>0</v>
      </c>
      <c r="BH414" s="241">
        <f>IF(N414="sníž. přenesená",J414,0)</f>
        <v>0</v>
      </c>
      <c r="BI414" s="241">
        <f>IF(N414="nulová",J414,0)</f>
        <v>0</v>
      </c>
      <c r="BJ414" s="18" t="s">
        <v>21</v>
      </c>
      <c r="BK414" s="241">
        <f>ROUND(I414*H414,2)</f>
        <v>0</v>
      </c>
      <c r="BL414" s="18" t="s">
        <v>180</v>
      </c>
      <c r="BM414" s="240" t="s">
        <v>1987</v>
      </c>
    </row>
    <row r="415" s="2" customFormat="1">
      <c r="A415" s="39"/>
      <c r="B415" s="40"/>
      <c r="C415" s="41"/>
      <c r="D415" s="242" t="s">
        <v>182</v>
      </c>
      <c r="E415" s="41"/>
      <c r="F415" s="243" t="s">
        <v>608</v>
      </c>
      <c r="G415" s="41"/>
      <c r="H415" s="41"/>
      <c r="I415" s="244"/>
      <c r="J415" s="41"/>
      <c r="K415" s="41"/>
      <c r="L415" s="45"/>
      <c r="M415" s="245"/>
      <c r="N415" s="246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182</v>
      </c>
      <c r="AU415" s="18" t="s">
        <v>85</v>
      </c>
    </row>
    <row r="416" s="2" customFormat="1">
      <c r="A416" s="39"/>
      <c r="B416" s="40"/>
      <c r="C416" s="229" t="s">
        <v>531</v>
      </c>
      <c r="D416" s="229" t="s">
        <v>175</v>
      </c>
      <c r="E416" s="230" t="s">
        <v>611</v>
      </c>
      <c r="F416" s="231" t="s">
        <v>612</v>
      </c>
      <c r="G416" s="232" t="s">
        <v>251</v>
      </c>
      <c r="H416" s="233">
        <v>13.068</v>
      </c>
      <c r="I416" s="234"/>
      <c r="J416" s="235">
        <f>ROUND(I416*H416,2)</f>
        <v>0</v>
      </c>
      <c r="K416" s="231" t="s">
        <v>179</v>
      </c>
      <c r="L416" s="45"/>
      <c r="M416" s="236" t="s">
        <v>1</v>
      </c>
      <c r="N416" s="237" t="s">
        <v>42</v>
      </c>
      <c r="O416" s="92"/>
      <c r="P416" s="238">
        <f>O416*H416</f>
        <v>0</v>
      </c>
      <c r="Q416" s="238">
        <v>0</v>
      </c>
      <c r="R416" s="238">
        <f>Q416*H416</f>
        <v>0</v>
      </c>
      <c r="S416" s="238">
        <v>0</v>
      </c>
      <c r="T416" s="23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0" t="s">
        <v>180</v>
      </c>
      <c r="AT416" s="240" t="s">
        <v>175</v>
      </c>
      <c r="AU416" s="240" t="s">
        <v>85</v>
      </c>
      <c r="AY416" s="18" t="s">
        <v>173</v>
      </c>
      <c r="BE416" s="241">
        <f>IF(N416="základní",J416,0)</f>
        <v>0</v>
      </c>
      <c r="BF416" s="241">
        <f>IF(N416="snížená",J416,0)</f>
        <v>0</v>
      </c>
      <c r="BG416" s="241">
        <f>IF(N416="zákl. přenesená",J416,0)</f>
        <v>0</v>
      </c>
      <c r="BH416" s="241">
        <f>IF(N416="sníž. přenesená",J416,0)</f>
        <v>0</v>
      </c>
      <c r="BI416" s="241">
        <f>IF(N416="nulová",J416,0)</f>
        <v>0</v>
      </c>
      <c r="BJ416" s="18" t="s">
        <v>21</v>
      </c>
      <c r="BK416" s="241">
        <f>ROUND(I416*H416,2)</f>
        <v>0</v>
      </c>
      <c r="BL416" s="18" t="s">
        <v>180</v>
      </c>
      <c r="BM416" s="240" t="s">
        <v>1988</v>
      </c>
    </row>
    <row r="417" s="2" customFormat="1">
      <c r="A417" s="39"/>
      <c r="B417" s="40"/>
      <c r="C417" s="41"/>
      <c r="D417" s="242" t="s">
        <v>182</v>
      </c>
      <c r="E417" s="41"/>
      <c r="F417" s="243" t="s">
        <v>614</v>
      </c>
      <c r="G417" s="41"/>
      <c r="H417" s="41"/>
      <c r="I417" s="244"/>
      <c r="J417" s="41"/>
      <c r="K417" s="41"/>
      <c r="L417" s="45"/>
      <c r="M417" s="245"/>
      <c r="N417" s="246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182</v>
      </c>
      <c r="AU417" s="18" t="s">
        <v>85</v>
      </c>
    </row>
    <row r="418" s="14" customFormat="1">
      <c r="A418" s="14"/>
      <c r="B418" s="257"/>
      <c r="C418" s="258"/>
      <c r="D418" s="242" t="s">
        <v>184</v>
      </c>
      <c r="E418" s="259" t="s">
        <v>1</v>
      </c>
      <c r="F418" s="260" t="s">
        <v>1989</v>
      </c>
      <c r="G418" s="258"/>
      <c r="H418" s="261">
        <v>13.068</v>
      </c>
      <c r="I418" s="262"/>
      <c r="J418" s="258"/>
      <c r="K418" s="258"/>
      <c r="L418" s="263"/>
      <c r="M418" s="264"/>
      <c r="N418" s="265"/>
      <c r="O418" s="265"/>
      <c r="P418" s="265"/>
      <c r="Q418" s="265"/>
      <c r="R418" s="265"/>
      <c r="S418" s="265"/>
      <c r="T418" s="26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7" t="s">
        <v>184</v>
      </c>
      <c r="AU418" s="267" t="s">
        <v>85</v>
      </c>
      <c r="AV418" s="14" t="s">
        <v>85</v>
      </c>
      <c r="AW418" s="14" t="s">
        <v>34</v>
      </c>
      <c r="AX418" s="14" t="s">
        <v>77</v>
      </c>
      <c r="AY418" s="267" t="s">
        <v>173</v>
      </c>
    </row>
    <row r="419" s="15" customFormat="1">
      <c r="A419" s="15"/>
      <c r="B419" s="268"/>
      <c r="C419" s="269"/>
      <c r="D419" s="242" t="s">
        <v>184</v>
      </c>
      <c r="E419" s="270" t="s">
        <v>1</v>
      </c>
      <c r="F419" s="271" t="s">
        <v>187</v>
      </c>
      <c r="G419" s="269"/>
      <c r="H419" s="272">
        <v>13.068</v>
      </c>
      <c r="I419" s="273"/>
      <c r="J419" s="269"/>
      <c r="K419" s="269"/>
      <c r="L419" s="274"/>
      <c r="M419" s="275"/>
      <c r="N419" s="276"/>
      <c r="O419" s="276"/>
      <c r="P419" s="276"/>
      <c r="Q419" s="276"/>
      <c r="R419" s="276"/>
      <c r="S419" s="276"/>
      <c r="T419" s="277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8" t="s">
        <v>184</v>
      </c>
      <c r="AU419" s="278" t="s">
        <v>85</v>
      </c>
      <c r="AV419" s="15" t="s">
        <v>180</v>
      </c>
      <c r="AW419" s="15" t="s">
        <v>34</v>
      </c>
      <c r="AX419" s="15" t="s">
        <v>21</v>
      </c>
      <c r="AY419" s="278" t="s">
        <v>173</v>
      </c>
    </row>
    <row r="420" s="2" customFormat="1">
      <c r="A420" s="39"/>
      <c r="B420" s="40"/>
      <c r="C420" s="229" t="s">
        <v>538</v>
      </c>
      <c r="D420" s="229" t="s">
        <v>175</v>
      </c>
      <c r="E420" s="230" t="s">
        <v>1229</v>
      </c>
      <c r="F420" s="231" t="s">
        <v>1230</v>
      </c>
      <c r="G420" s="232" t="s">
        <v>251</v>
      </c>
      <c r="H420" s="233">
        <v>2.7309999999999999</v>
      </c>
      <c r="I420" s="234"/>
      <c r="J420" s="235">
        <f>ROUND(I420*H420,2)</f>
        <v>0</v>
      </c>
      <c r="K420" s="231" t="s">
        <v>179</v>
      </c>
      <c r="L420" s="45"/>
      <c r="M420" s="236" t="s">
        <v>1</v>
      </c>
      <c r="N420" s="237" t="s">
        <v>42</v>
      </c>
      <c r="O420" s="92"/>
      <c r="P420" s="238">
        <f>O420*H420</f>
        <v>0</v>
      </c>
      <c r="Q420" s="238">
        <v>0</v>
      </c>
      <c r="R420" s="238">
        <f>Q420*H420</f>
        <v>0</v>
      </c>
      <c r="S420" s="238">
        <v>0</v>
      </c>
      <c r="T420" s="23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0" t="s">
        <v>180</v>
      </c>
      <c r="AT420" s="240" t="s">
        <v>175</v>
      </c>
      <c r="AU420" s="240" t="s">
        <v>85</v>
      </c>
      <c r="AY420" s="18" t="s">
        <v>173</v>
      </c>
      <c r="BE420" s="241">
        <f>IF(N420="základní",J420,0)</f>
        <v>0</v>
      </c>
      <c r="BF420" s="241">
        <f>IF(N420="snížená",J420,0)</f>
        <v>0</v>
      </c>
      <c r="BG420" s="241">
        <f>IF(N420="zákl. přenesená",J420,0)</f>
        <v>0</v>
      </c>
      <c r="BH420" s="241">
        <f>IF(N420="sníž. přenesená",J420,0)</f>
        <v>0</v>
      </c>
      <c r="BI420" s="241">
        <f>IF(N420="nulová",J420,0)</f>
        <v>0</v>
      </c>
      <c r="BJ420" s="18" t="s">
        <v>21</v>
      </c>
      <c r="BK420" s="241">
        <f>ROUND(I420*H420,2)</f>
        <v>0</v>
      </c>
      <c r="BL420" s="18" t="s">
        <v>180</v>
      </c>
      <c r="BM420" s="240" t="s">
        <v>1990</v>
      </c>
    </row>
    <row r="421" s="2" customFormat="1">
      <c r="A421" s="39"/>
      <c r="B421" s="40"/>
      <c r="C421" s="41"/>
      <c r="D421" s="242" t="s">
        <v>182</v>
      </c>
      <c r="E421" s="41"/>
      <c r="F421" s="243" t="s">
        <v>1232</v>
      </c>
      <c r="G421" s="41"/>
      <c r="H421" s="41"/>
      <c r="I421" s="244"/>
      <c r="J421" s="41"/>
      <c r="K421" s="41"/>
      <c r="L421" s="45"/>
      <c r="M421" s="245"/>
      <c r="N421" s="246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182</v>
      </c>
      <c r="AU421" s="18" t="s">
        <v>85</v>
      </c>
    </row>
    <row r="422" s="14" customFormat="1">
      <c r="A422" s="14"/>
      <c r="B422" s="257"/>
      <c r="C422" s="258"/>
      <c r="D422" s="242" t="s">
        <v>184</v>
      </c>
      <c r="E422" s="259" t="s">
        <v>1</v>
      </c>
      <c r="F422" s="260" t="s">
        <v>1991</v>
      </c>
      <c r="G422" s="258"/>
      <c r="H422" s="261">
        <v>2.7309999999999999</v>
      </c>
      <c r="I422" s="262"/>
      <c r="J422" s="258"/>
      <c r="K422" s="258"/>
      <c r="L422" s="263"/>
      <c r="M422" s="264"/>
      <c r="N422" s="265"/>
      <c r="O422" s="265"/>
      <c r="P422" s="265"/>
      <c r="Q422" s="265"/>
      <c r="R422" s="265"/>
      <c r="S422" s="265"/>
      <c r="T422" s="26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7" t="s">
        <v>184</v>
      </c>
      <c r="AU422" s="267" t="s">
        <v>85</v>
      </c>
      <c r="AV422" s="14" t="s">
        <v>85</v>
      </c>
      <c r="AW422" s="14" t="s">
        <v>34</v>
      </c>
      <c r="AX422" s="14" t="s">
        <v>77</v>
      </c>
      <c r="AY422" s="267" t="s">
        <v>173</v>
      </c>
    </row>
    <row r="423" s="15" customFormat="1">
      <c r="A423" s="15"/>
      <c r="B423" s="268"/>
      <c r="C423" s="269"/>
      <c r="D423" s="242" t="s">
        <v>184</v>
      </c>
      <c r="E423" s="270" t="s">
        <v>1</v>
      </c>
      <c r="F423" s="271" t="s">
        <v>187</v>
      </c>
      <c r="G423" s="269"/>
      <c r="H423" s="272">
        <v>2.7309999999999999</v>
      </c>
      <c r="I423" s="273"/>
      <c r="J423" s="269"/>
      <c r="K423" s="269"/>
      <c r="L423" s="274"/>
      <c r="M423" s="275"/>
      <c r="N423" s="276"/>
      <c r="O423" s="276"/>
      <c r="P423" s="276"/>
      <c r="Q423" s="276"/>
      <c r="R423" s="276"/>
      <c r="S423" s="276"/>
      <c r="T423" s="277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8" t="s">
        <v>184</v>
      </c>
      <c r="AU423" s="278" t="s">
        <v>85</v>
      </c>
      <c r="AV423" s="15" t="s">
        <v>180</v>
      </c>
      <c r="AW423" s="15" t="s">
        <v>34</v>
      </c>
      <c r="AX423" s="15" t="s">
        <v>21</v>
      </c>
      <c r="AY423" s="278" t="s">
        <v>173</v>
      </c>
    </row>
    <row r="424" s="2" customFormat="1" ht="44.25" customHeight="1">
      <c r="A424" s="39"/>
      <c r="B424" s="40"/>
      <c r="C424" s="229" t="s">
        <v>545</v>
      </c>
      <c r="D424" s="229" t="s">
        <v>175</v>
      </c>
      <c r="E424" s="230" t="s">
        <v>617</v>
      </c>
      <c r="F424" s="231" t="s">
        <v>286</v>
      </c>
      <c r="G424" s="232" t="s">
        <v>251</v>
      </c>
      <c r="H424" s="233">
        <v>49.082999999999998</v>
      </c>
      <c r="I424" s="234"/>
      <c r="J424" s="235">
        <f>ROUND(I424*H424,2)</f>
        <v>0</v>
      </c>
      <c r="K424" s="231" t="s">
        <v>179</v>
      </c>
      <c r="L424" s="45"/>
      <c r="M424" s="236" t="s">
        <v>1</v>
      </c>
      <c r="N424" s="237" t="s">
        <v>42</v>
      </c>
      <c r="O424" s="92"/>
      <c r="P424" s="238">
        <f>O424*H424</f>
        <v>0</v>
      </c>
      <c r="Q424" s="238">
        <v>0</v>
      </c>
      <c r="R424" s="238">
        <f>Q424*H424</f>
        <v>0</v>
      </c>
      <c r="S424" s="238">
        <v>0</v>
      </c>
      <c r="T424" s="23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0" t="s">
        <v>180</v>
      </c>
      <c r="AT424" s="240" t="s">
        <v>175</v>
      </c>
      <c r="AU424" s="240" t="s">
        <v>85</v>
      </c>
      <c r="AY424" s="18" t="s">
        <v>173</v>
      </c>
      <c r="BE424" s="241">
        <f>IF(N424="základní",J424,0)</f>
        <v>0</v>
      </c>
      <c r="BF424" s="241">
        <f>IF(N424="snížená",J424,0)</f>
        <v>0</v>
      </c>
      <c r="BG424" s="241">
        <f>IF(N424="zákl. přenesená",J424,0)</f>
        <v>0</v>
      </c>
      <c r="BH424" s="241">
        <f>IF(N424="sníž. přenesená",J424,0)</f>
        <v>0</v>
      </c>
      <c r="BI424" s="241">
        <f>IF(N424="nulová",J424,0)</f>
        <v>0</v>
      </c>
      <c r="BJ424" s="18" t="s">
        <v>21</v>
      </c>
      <c r="BK424" s="241">
        <f>ROUND(I424*H424,2)</f>
        <v>0</v>
      </c>
      <c r="BL424" s="18" t="s">
        <v>180</v>
      </c>
      <c r="BM424" s="240" t="s">
        <v>1992</v>
      </c>
    </row>
    <row r="425" s="2" customFormat="1">
      <c r="A425" s="39"/>
      <c r="B425" s="40"/>
      <c r="C425" s="41"/>
      <c r="D425" s="242" t="s">
        <v>182</v>
      </c>
      <c r="E425" s="41"/>
      <c r="F425" s="243" t="s">
        <v>286</v>
      </c>
      <c r="G425" s="41"/>
      <c r="H425" s="41"/>
      <c r="I425" s="244"/>
      <c r="J425" s="41"/>
      <c r="K425" s="41"/>
      <c r="L425" s="45"/>
      <c r="M425" s="245"/>
      <c r="N425" s="246"/>
      <c r="O425" s="92"/>
      <c r="P425" s="92"/>
      <c r="Q425" s="92"/>
      <c r="R425" s="92"/>
      <c r="S425" s="92"/>
      <c r="T425" s="93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182</v>
      </c>
      <c r="AU425" s="18" t="s">
        <v>85</v>
      </c>
    </row>
    <row r="426" s="12" customFormat="1" ht="22.8" customHeight="1">
      <c r="A426" s="12"/>
      <c r="B426" s="213"/>
      <c r="C426" s="214"/>
      <c r="D426" s="215" t="s">
        <v>76</v>
      </c>
      <c r="E426" s="227" t="s">
        <v>621</v>
      </c>
      <c r="F426" s="227" t="s">
        <v>622</v>
      </c>
      <c r="G426" s="214"/>
      <c r="H426" s="214"/>
      <c r="I426" s="217"/>
      <c r="J426" s="228">
        <f>BK426</f>
        <v>0</v>
      </c>
      <c r="K426" s="214"/>
      <c r="L426" s="219"/>
      <c r="M426" s="220"/>
      <c r="N426" s="221"/>
      <c r="O426" s="221"/>
      <c r="P426" s="222">
        <f>SUM(P427:P429)</f>
        <v>0</v>
      </c>
      <c r="Q426" s="221"/>
      <c r="R426" s="222">
        <f>SUM(R427:R429)</f>
        <v>0</v>
      </c>
      <c r="S426" s="221"/>
      <c r="T426" s="223">
        <f>SUM(T427:T429)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24" t="s">
        <v>21</v>
      </c>
      <c r="AT426" s="225" t="s">
        <v>76</v>
      </c>
      <c r="AU426" s="225" t="s">
        <v>21</v>
      </c>
      <c r="AY426" s="224" t="s">
        <v>173</v>
      </c>
      <c r="BK426" s="226">
        <f>SUM(BK427:BK429)</f>
        <v>0</v>
      </c>
    </row>
    <row r="427" s="2" customFormat="1">
      <c r="A427" s="39"/>
      <c r="B427" s="40"/>
      <c r="C427" s="229" t="s">
        <v>551</v>
      </c>
      <c r="D427" s="229" t="s">
        <v>175</v>
      </c>
      <c r="E427" s="230" t="s">
        <v>624</v>
      </c>
      <c r="F427" s="231" t="s">
        <v>625</v>
      </c>
      <c r="G427" s="232" t="s">
        <v>251</v>
      </c>
      <c r="H427" s="233">
        <v>417.14100000000002</v>
      </c>
      <c r="I427" s="234"/>
      <c r="J427" s="235">
        <f>ROUND(I427*H427,2)</f>
        <v>0</v>
      </c>
      <c r="K427" s="231" t="s">
        <v>179</v>
      </c>
      <c r="L427" s="45"/>
      <c r="M427" s="236" t="s">
        <v>1</v>
      </c>
      <c r="N427" s="237" t="s">
        <v>42</v>
      </c>
      <c r="O427" s="92"/>
      <c r="P427" s="238">
        <f>O427*H427</f>
        <v>0</v>
      </c>
      <c r="Q427" s="238">
        <v>0</v>
      </c>
      <c r="R427" s="238">
        <f>Q427*H427</f>
        <v>0</v>
      </c>
      <c r="S427" s="238">
        <v>0</v>
      </c>
      <c r="T427" s="23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0" t="s">
        <v>180</v>
      </c>
      <c r="AT427" s="240" t="s">
        <v>175</v>
      </c>
      <c r="AU427" s="240" t="s">
        <v>85</v>
      </c>
      <c r="AY427" s="18" t="s">
        <v>173</v>
      </c>
      <c r="BE427" s="241">
        <f>IF(N427="základní",J427,0)</f>
        <v>0</v>
      </c>
      <c r="BF427" s="241">
        <f>IF(N427="snížená",J427,0)</f>
        <v>0</v>
      </c>
      <c r="BG427" s="241">
        <f>IF(N427="zákl. přenesená",J427,0)</f>
        <v>0</v>
      </c>
      <c r="BH427" s="241">
        <f>IF(N427="sníž. přenesená",J427,0)</f>
        <v>0</v>
      </c>
      <c r="BI427" s="241">
        <f>IF(N427="nulová",J427,0)</f>
        <v>0</v>
      </c>
      <c r="BJ427" s="18" t="s">
        <v>21</v>
      </c>
      <c r="BK427" s="241">
        <f>ROUND(I427*H427,2)</f>
        <v>0</v>
      </c>
      <c r="BL427" s="18" t="s">
        <v>180</v>
      </c>
      <c r="BM427" s="240" t="s">
        <v>1993</v>
      </c>
    </row>
    <row r="428" s="2" customFormat="1">
      <c r="A428" s="39"/>
      <c r="B428" s="40"/>
      <c r="C428" s="41"/>
      <c r="D428" s="242" t="s">
        <v>182</v>
      </c>
      <c r="E428" s="41"/>
      <c r="F428" s="243" t="s">
        <v>627</v>
      </c>
      <c r="G428" s="41"/>
      <c r="H428" s="41"/>
      <c r="I428" s="244"/>
      <c r="J428" s="41"/>
      <c r="K428" s="41"/>
      <c r="L428" s="45"/>
      <c r="M428" s="245"/>
      <c r="N428" s="246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182</v>
      </c>
      <c r="AU428" s="18" t="s">
        <v>85</v>
      </c>
    </row>
    <row r="429" s="2" customFormat="1">
      <c r="A429" s="39"/>
      <c r="B429" s="40"/>
      <c r="C429" s="41"/>
      <c r="D429" s="242" t="s">
        <v>197</v>
      </c>
      <c r="E429" s="41"/>
      <c r="F429" s="279" t="s">
        <v>1769</v>
      </c>
      <c r="G429" s="41"/>
      <c r="H429" s="41"/>
      <c r="I429" s="244"/>
      <c r="J429" s="41"/>
      <c r="K429" s="41"/>
      <c r="L429" s="45"/>
      <c r="M429" s="245"/>
      <c r="N429" s="246"/>
      <c r="O429" s="92"/>
      <c r="P429" s="92"/>
      <c r="Q429" s="92"/>
      <c r="R429" s="92"/>
      <c r="S429" s="92"/>
      <c r="T429" s="93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197</v>
      </c>
      <c r="AU429" s="18" t="s">
        <v>85</v>
      </c>
    </row>
    <row r="430" s="12" customFormat="1" ht="25.92" customHeight="1">
      <c r="A430" s="12"/>
      <c r="B430" s="213"/>
      <c r="C430" s="214"/>
      <c r="D430" s="215" t="s">
        <v>76</v>
      </c>
      <c r="E430" s="216" t="s">
        <v>634</v>
      </c>
      <c r="F430" s="216" t="s">
        <v>635</v>
      </c>
      <c r="G430" s="214"/>
      <c r="H430" s="214"/>
      <c r="I430" s="217"/>
      <c r="J430" s="218">
        <f>BK430</f>
        <v>0</v>
      </c>
      <c r="K430" s="214"/>
      <c r="L430" s="219"/>
      <c r="M430" s="220"/>
      <c r="N430" s="221"/>
      <c r="O430" s="221"/>
      <c r="P430" s="222">
        <f>P431</f>
        <v>0</v>
      </c>
      <c r="Q430" s="221"/>
      <c r="R430" s="222">
        <f>R431</f>
        <v>0.13800000000000001</v>
      </c>
      <c r="S430" s="221"/>
      <c r="T430" s="223">
        <f>T431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24" t="s">
        <v>85</v>
      </c>
      <c r="AT430" s="225" t="s">
        <v>76</v>
      </c>
      <c r="AU430" s="225" t="s">
        <v>77</v>
      </c>
      <c r="AY430" s="224" t="s">
        <v>173</v>
      </c>
      <c r="BK430" s="226">
        <f>BK431</f>
        <v>0</v>
      </c>
    </row>
    <row r="431" s="12" customFormat="1" ht="22.8" customHeight="1">
      <c r="A431" s="12"/>
      <c r="B431" s="213"/>
      <c r="C431" s="214"/>
      <c r="D431" s="215" t="s">
        <v>76</v>
      </c>
      <c r="E431" s="227" t="s">
        <v>636</v>
      </c>
      <c r="F431" s="227" t="s">
        <v>637</v>
      </c>
      <c r="G431" s="214"/>
      <c r="H431" s="214"/>
      <c r="I431" s="217"/>
      <c r="J431" s="228">
        <f>BK431</f>
        <v>0</v>
      </c>
      <c r="K431" s="214"/>
      <c r="L431" s="219"/>
      <c r="M431" s="220"/>
      <c r="N431" s="221"/>
      <c r="O431" s="221"/>
      <c r="P431" s="222">
        <f>SUM(P432:P455)</f>
        <v>0</v>
      </c>
      <c r="Q431" s="221"/>
      <c r="R431" s="222">
        <f>SUM(R432:R455)</f>
        <v>0.13800000000000001</v>
      </c>
      <c r="S431" s="221"/>
      <c r="T431" s="223">
        <f>SUM(T432:T455)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24" t="s">
        <v>85</v>
      </c>
      <c r="AT431" s="225" t="s">
        <v>76</v>
      </c>
      <c r="AU431" s="225" t="s">
        <v>21</v>
      </c>
      <c r="AY431" s="224" t="s">
        <v>173</v>
      </c>
      <c r="BK431" s="226">
        <f>SUM(BK432:BK455)</f>
        <v>0</v>
      </c>
    </row>
    <row r="432" s="2" customFormat="1">
      <c r="A432" s="39"/>
      <c r="B432" s="40"/>
      <c r="C432" s="229" t="s">
        <v>558</v>
      </c>
      <c r="D432" s="229" t="s">
        <v>175</v>
      </c>
      <c r="E432" s="230" t="s">
        <v>639</v>
      </c>
      <c r="F432" s="231" t="s">
        <v>640</v>
      </c>
      <c r="G432" s="232" t="s">
        <v>178</v>
      </c>
      <c r="H432" s="233">
        <v>120.41</v>
      </c>
      <c r="I432" s="234"/>
      <c r="J432" s="235">
        <f>ROUND(I432*H432,2)</f>
        <v>0</v>
      </c>
      <c r="K432" s="231" t="s">
        <v>179</v>
      </c>
      <c r="L432" s="45"/>
      <c r="M432" s="236" t="s">
        <v>1</v>
      </c>
      <c r="N432" s="237" t="s">
        <v>42</v>
      </c>
      <c r="O432" s="92"/>
      <c r="P432" s="238">
        <f>O432*H432</f>
        <v>0</v>
      </c>
      <c r="Q432" s="238">
        <v>0</v>
      </c>
      <c r="R432" s="238">
        <f>Q432*H432</f>
        <v>0</v>
      </c>
      <c r="S432" s="238">
        <v>0</v>
      </c>
      <c r="T432" s="23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0" t="s">
        <v>294</v>
      </c>
      <c r="AT432" s="240" t="s">
        <v>175</v>
      </c>
      <c r="AU432" s="240" t="s">
        <v>85</v>
      </c>
      <c r="AY432" s="18" t="s">
        <v>173</v>
      </c>
      <c r="BE432" s="241">
        <f>IF(N432="základní",J432,0)</f>
        <v>0</v>
      </c>
      <c r="BF432" s="241">
        <f>IF(N432="snížená",J432,0)</f>
        <v>0</v>
      </c>
      <c r="BG432" s="241">
        <f>IF(N432="zákl. přenesená",J432,0)</f>
        <v>0</v>
      </c>
      <c r="BH432" s="241">
        <f>IF(N432="sníž. přenesená",J432,0)</f>
        <v>0</v>
      </c>
      <c r="BI432" s="241">
        <f>IF(N432="nulová",J432,0)</f>
        <v>0</v>
      </c>
      <c r="BJ432" s="18" t="s">
        <v>21</v>
      </c>
      <c r="BK432" s="241">
        <f>ROUND(I432*H432,2)</f>
        <v>0</v>
      </c>
      <c r="BL432" s="18" t="s">
        <v>294</v>
      </c>
      <c r="BM432" s="240" t="s">
        <v>1994</v>
      </c>
    </row>
    <row r="433" s="2" customFormat="1">
      <c r="A433" s="39"/>
      <c r="B433" s="40"/>
      <c r="C433" s="41"/>
      <c r="D433" s="242" t="s">
        <v>182</v>
      </c>
      <c r="E433" s="41"/>
      <c r="F433" s="243" t="s">
        <v>642</v>
      </c>
      <c r="G433" s="41"/>
      <c r="H433" s="41"/>
      <c r="I433" s="244"/>
      <c r="J433" s="41"/>
      <c r="K433" s="41"/>
      <c r="L433" s="45"/>
      <c r="M433" s="245"/>
      <c r="N433" s="246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182</v>
      </c>
      <c r="AU433" s="18" t="s">
        <v>85</v>
      </c>
    </row>
    <row r="434" s="13" customFormat="1">
      <c r="A434" s="13"/>
      <c r="B434" s="247"/>
      <c r="C434" s="248"/>
      <c r="D434" s="242" t="s">
        <v>184</v>
      </c>
      <c r="E434" s="249" t="s">
        <v>1</v>
      </c>
      <c r="F434" s="250" t="s">
        <v>643</v>
      </c>
      <c r="G434" s="248"/>
      <c r="H434" s="249" t="s">
        <v>1</v>
      </c>
      <c r="I434" s="251"/>
      <c r="J434" s="248"/>
      <c r="K434" s="248"/>
      <c r="L434" s="252"/>
      <c r="M434" s="253"/>
      <c r="N434" s="254"/>
      <c r="O434" s="254"/>
      <c r="P434" s="254"/>
      <c r="Q434" s="254"/>
      <c r="R434" s="254"/>
      <c r="S434" s="254"/>
      <c r="T434" s="25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6" t="s">
        <v>184</v>
      </c>
      <c r="AU434" s="256" t="s">
        <v>85</v>
      </c>
      <c r="AV434" s="13" t="s">
        <v>21</v>
      </c>
      <c r="AW434" s="13" t="s">
        <v>34</v>
      </c>
      <c r="AX434" s="13" t="s">
        <v>77</v>
      </c>
      <c r="AY434" s="256" t="s">
        <v>173</v>
      </c>
    </row>
    <row r="435" s="14" customFormat="1">
      <c r="A435" s="14"/>
      <c r="B435" s="257"/>
      <c r="C435" s="258"/>
      <c r="D435" s="242" t="s">
        <v>184</v>
      </c>
      <c r="E435" s="259" t="s">
        <v>1</v>
      </c>
      <c r="F435" s="260" t="s">
        <v>1995</v>
      </c>
      <c r="G435" s="258"/>
      <c r="H435" s="261">
        <v>112.89</v>
      </c>
      <c r="I435" s="262"/>
      <c r="J435" s="258"/>
      <c r="K435" s="258"/>
      <c r="L435" s="263"/>
      <c r="M435" s="264"/>
      <c r="N435" s="265"/>
      <c r="O435" s="265"/>
      <c r="P435" s="265"/>
      <c r="Q435" s="265"/>
      <c r="R435" s="265"/>
      <c r="S435" s="265"/>
      <c r="T435" s="26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7" t="s">
        <v>184</v>
      </c>
      <c r="AU435" s="267" t="s">
        <v>85</v>
      </c>
      <c r="AV435" s="14" t="s">
        <v>85</v>
      </c>
      <c r="AW435" s="14" t="s">
        <v>34</v>
      </c>
      <c r="AX435" s="14" t="s">
        <v>77</v>
      </c>
      <c r="AY435" s="267" t="s">
        <v>173</v>
      </c>
    </row>
    <row r="436" s="13" customFormat="1">
      <c r="A436" s="13"/>
      <c r="B436" s="247"/>
      <c r="C436" s="248"/>
      <c r="D436" s="242" t="s">
        <v>184</v>
      </c>
      <c r="E436" s="249" t="s">
        <v>1</v>
      </c>
      <c r="F436" s="250" t="s">
        <v>1913</v>
      </c>
      <c r="G436" s="248"/>
      <c r="H436" s="249" t="s">
        <v>1</v>
      </c>
      <c r="I436" s="251"/>
      <c r="J436" s="248"/>
      <c r="K436" s="248"/>
      <c r="L436" s="252"/>
      <c r="M436" s="253"/>
      <c r="N436" s="254"/>
      <c r="O436" s="254"/>
      <c r="P436" s="254"/>
      <c r="Q436" s="254"/>
      <c r="R436" s="254"/>
      <c r="S436" s="254"/>
      <c r="T436" s="25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6" t="s">
        <v>184</v>
      </c>
      <c r="AU436" s="256" t="s">
        <v>85</v>
      </c>
      <c r="AV436" s="13" t="s">
        <v>21</v>
      </c>
      <c r="AW436" s="13" t="s">
        <v>34</v>
      </c>
      <c r="AX436" s="13" t="s">
        <v>77</v>
      </c>
      <c r="AY436" s="256" t="s">
        <v>173</v>
      </c>
    </row>
    <row r="437" s="14" customFormat="1">
      <c r="A437" s="14"/>
      <c r="B437" s="257"/>
      <c r="C437" s="258"/>
      <c r="D437" s="242" t="s">
        <v>184</v>
      </c>
      <c r="E437" s="259" t="s">
        <v>1</v>
      </c>
      <c r="F437" s="260" t="s">
        <v>1996</v>
      </c>
      <c r="G437" s="258"/>
      <c r="H437" s="261">
        <v>6.4000000000000004</v>
      </c>
      <c r="I437" s="262"/>
      <c r="J437" s="258"/>
      <c r="K437" s="258"/>
      <c r="L437" s="263"/>
      <c r="M437" s="264"/>
      <c r="N437" s="265"/>
      <c r="O437" s="265"/>
      <c r="P437" s="265"/>
      <c r="Q437" s="265"/>
      <c r="R437" s="265"/>
      <c r="S437" s="265"/>
      <c r="T437" s="26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7" t="s">
        <v>184</v>
      </c>
      <c r="AU437" s="267" t="s">
        <v>85</v>
      </c>
      <c r="AV437" s="14" t="s">
        <v>85</v>
      </c>
      <c r="AW437" s="14" t="s">
        <v>34</v>
      </c>
      <c r="AX437" s="14" t="s">
        <v>77</v>
      </c>
      <c r="AY437" s="267" t="s">
        <v>173</v>
      </c>
    </row>
    <row r="438" s="14" customFormat="1">
      <c r="A438" s="14"/>
      <c r="B438" s="257"/>
      <c r="C438" s="258"/>
      <c r="D438" s="242" t="s">
        <v>184</v>
      </c>
      <c r="E438" s="259" t="s">
        <v>1</v>
      </c>
      <c r="F438" s="260" t="s">
        <v>1997</v>
      </c>
      <c r="G438" s="258"/>
      <c r="H438" s="261">
        <v>1.1200000000000001</v>
      </c>
      <c r="I438" s="262"/>
      <c r="J438" s="258"/>
      <c r="K438" s="258"/>
      <c r="L438" s="263"/>
      <c r="M438" s="264"/>
      <c r="N438" s="265"/>
      <c r="O438" s="265"/>
      <c r="P438" s="265"/>
      <c r="Q438" s="265"/>
      <c r="R438" s="265"/>
      <c r="S438" s="265"/>
      <c r="T438" s="26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7" t="s">
        <v>184</v>
      </c>
      <c r="AU438" s="267" t="s">
        <v>85</v>
      </c>
      <c r="AV438" s="14" t="s">
        <v>85</v>
      </c>
      <c r="AW438" s="14" t="s">
        <v>34</v>
      </c>
      <c r="AX438" s="14" t="s">
        <v>77</v>
      </c>
      <c r="AY438" s="267" t="s">
        <v>173</v>
      </c>
    </row>
    <row r="439" s="15" customFormat="1">
      <c r="A439" s="15"/>
      <c r="B439" s="268"/>
      <c r="C439" s="269"/>
      <c r="D439" s="242" t="s">
        <v>184</v>
      </c>
      <c r="E439" s="270" t="s">
        <v>1</v>
      </c>
      <c r="F439" s="271" t="s">
        <v>187</v>
      </c>
      <c r="G439" s="269"/>
      <c r="H439" s="272">
        <v>120.41</v>
      </c>
      <c r="I439" s="273"/>
      <c r="J439" s="269"/>
      <c r="K439" s="269"/>
      <c r="L439" s="274"/>
      <c r="M439" s="275"/>
      <c r="N439" s="276"/>
      <c r="O439" s="276"/>
      <c r="P439" s="276"/>
      <c r="Q439" s="276"/>
      <c r="R439" s="276"/>
      <c r="S439" s="276"/>
      <c r="T439" s="277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78" t="s">
        <v>184</v>
      </c>
      <c r="AU439" s="278" t="s">
        <v>85</v>
      </c>
      <c r="AV439" s="15" t="s">
        <v>180</v>
      </c>
      <c r="AW439" s="15" t="s">
        <v>34</v>
      </c>
      <c r="AX439" s="15" t="s">
        <v>21</v>
      </c>
      <c r="AY439" s="278" t="s">
        <v>173</v>
      </c>
    </row>
    <row r="440" s="2" customFormat="1" ht="16.5" customHeight="1">
      <c r="A440" s="39"/>
      <c r="B440" s="40"/>
      <c r="C440" s="291" t="s">
        <v>562</v>
      </c>
      <c r="D440" s="291" t="s">
        <v>295</v>
      </c>
      <c r="E440" s="292" t="s">
        <v>648</v>
      </c>
      <c r="F440" s="293" t="s">
        <v>649</v>
      </c>
      <c r="G440" s="294" t="s">
        <v>251</v>
      </c>
      <c r="H440" s="295">
        <v>0.042000000000000003</v>
      </c>
      <c r="I440" s="296"/>
      <c r="J440" s="297">
        <f>ROUND(I440*H440,2)</f>
        <v>0</v>
      </c>
      <c r="K440" s="293" t="s">
        <v>179</v>
      </c>
      <c r="L440" s="298"/>
      <c r="M440" s="299" t="s">
        <v>1</v>
      </c>
      <c r="N440" s="300" t="s">
        <v>42</v>
      </c>
      <c r="O440" s="92"/>
      <c r="P440" s="238">
        <f>O440*H440</f>
        <v>0</v>
      </c>
      <c r="Q440" s="238">
        <v>1</v>
      </c>
      <c r="R440" s="238">
        <f>Q440*H440</f>
        <v>0.042000000000000003</v>
      </c>
      <c r="S440" s="238">
        <v>0</v>
      </c>
      <c r="T440" s="23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0" t="s">
        <v>410</v>
      </c>
      <c r="AT440" s="240" t="s">
        <v>295</v>
      </c>
      <c r="AU440" s="240" t="s">
        <v>85</v>
      </c>
      <c r="AY440" s="18" t="s">
        <v>173</v>
      </c>
      <c r="BE440" s="241">
        <f>IF(N440="základní",J440,0)</f>
        <v>0</v>
      </c>
      <c r="BF440" s="241">
        <f>IF(N440="snížená",J440,0)</f>
        <v>0</v>
      </c>
      <c r="BG440" s="241">
        <f>IF(N440="zákl. přenesená",J440,0)</f>
        <v>0</v>
      </c>
      <c r="BH440" s="241">
        <f>IF(N440="sníž. přenesená",J440,0)</f>
        <v>0</v>
      </c>
      <c r="BI440" s="241">
        <f>IF(N440="nulová",J440,0)</f>
        <v>0</v>
      </c>
      <c r="BJ440" s="18" t="s">
        <v>21</v>
      </c>
      <c r="BK440" s="241">
        <f>ROUND(I440*H440,2)</f>
        <v>0</v>
      </c>
      <c r="BL440" s="18" t="s">
        <v>294</v>
      </c>
      <c r="BM440" s="240" t="s">
        <v>1998</v>
      </c>
    </row>
    <row r="441" s="2" customFormat="1">
      <c r="A441" s="39"/>
      <c r="B441" s="40"/>
      <c r="C441" s="41"/>
      <c r="D441" s="242" t="s">
        <v>182</v>
      </c>
      <c r="E441" s="41"/>
      <c r="F441" s="243" t="s">
        <v>649</v>
      </c>
      <c r="G441" s="41"/>
      <c r="H441" s="41"/>
      <c r="I441" s="244"/>
      <c r="J441" s="41"/>
      <c r="K441" s="41"/>
      <c r="L441" s="45"/>
      <c r="M441" s="245"/>
      <c r="N441" s="246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182</v>
      </c>
      <c r="AU441" s="18" t="s">
        <v>85</v>
      </c>
    </row>
    <row r="442" s="2" customFormat="1">
      <c r="A442" s="39"/>
      <c r="B442" s="40"/>
      <c r="C442" s="41"/>
      <c r="D442" s="242" t="s">
        <v>197</v>
      </c>
      <c r="E442" s="41"/>
      <c r="F442" s="279" t="s">
        <v>651</v>
      </c>
      <c r="G442" s="41"/>
      <c r="H442" s="41"/>
      <c r="I442" s="244"/>
      <c r="J442" s="41"/>
      <c r="K442" s="41"/>
      <c r="L442" s="45"/>
      <c r="M442" s="245"/>
      <c r="N442" s="246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197</v>
      </c>
      <c r="AU442" s="18" t="s">
        <v>85</v>
      </c>
    </row>
    <row r="443" s="14" customFormat="1">
      <c r="A443" s="14"/>
      <c r="B443" s="257"/>
      <c r="C443" s="258"/>
      <c r="D443" s="242" t="s">
        <v>184</v>
      </c>
      <c r="E443" s="259" t="s">
        <v>1</v>
      </c>
      <c r="F443" s="260" t="s">
        <v>1999</v>
      </c>
      <c r="G443" s="258"/>
      <c r="H443" s="261">
        <v>0.042000000000000003</v>
      </c>
      <c r="I443" s="262"/>
      <c r="J443" s="258"/>
      <c r="K443" s="258"/>
      <c r="L443" s="263"/>
      <c r="M443" s="264"/>
      <c r="N443" s="265"/>
      <c r="O443" s="265"/>
      <c r="P443" s="265"/>
      <c r="Q443" s="265"/>
      <c r="R443" s="265"/>
      <c r="S443" s="265"/>
      <c r="T443" s="26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7" t="s">
        <v>184</v>
      </c>
      <c r="AU443" s="267" t="s">
        <v>85</v>
      </c>
      <c r="AV443" s="14" t="s">
        <v>85</v>
      </c>
      <c r="AW443" s="14" t="s">
        <v>34</v>
      </c>
      <c r="AX443" s="14" t="s">
        <v>77</v>
      </c>
      <c r="AY443" s="267" t="s">
        <v>173</v>
      </c>
    </row>
    <row r="444" s="15" customFormat="1">
      <c r="A444" s="15"/>
      <c r="B444" s="268"/>
      <c r="C444" s="269"/>
      <c r="D444" s="242" t="s">
        <v>184</v>
      </c>
      <c r="E444" s="270" t="s">
        <v>1</v>
      </c>
      <c r="F444" s="271" t="s">
        <v>187</v>
      </c>
      <c r="G444" s="269"/>
      <c r="H444" s="272">
        <v>0.042000000000000003</v>
      </c>
      <c r="I444" s="273"/>
      <c r="J444" s="269"/>
      <c r="K444" s="269"/>
      <c r="L444" s="274"/>
      <c r="M444" s="275"/>
      <c r="N444" s="276"/>
      <c r="O444" s="276"/>
      <c r="P444" s="276"/>
      <c r="Q444" s="276"/>
      <c r="R444" s="276"/>
      <c r="S444" s="276"/>
      <c r="T444" s="277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8" t="s">
        <v>184</v>
      </c>
      <c r="AU444" s="278" t="s">
        <v>85</v>
      </c>
      <c r="AV444" s="15" t="s">
        <v>180</v>
      </c>
      <c r="AW444" s="15" t="s">
        <v>34</v>
      </c>
      <c r="AX444" s="15" t="s">
        <v>21</v>
      </c>
      <c r="AY444" s="278" t="s">
        <v>173</v>
      </c>
    </row>
    <row r="445" s="2" customFormat="1">
      <c r="A445" s="39"/>
      <c r="B445" s="40"/>
      <c r="C445" s="229" t="s">
        <v>571</v>
      </c>
      <c r="D445" s="229" t="s">
        <v>175</v>
      </c>
      <c r="E445" s="230" t="s">
        <v>654</v>
      </c>
      <c r="F445" s="231" t="s">
        <v>655</v>
      </c>
      <c r="G445" s="232" t="s">
        <v>178</v>
      </c>
      <c r="H445" s="233">
        <v>240.81999999999999</v>
      </c>
      <c r="I445" s="234"/>
      <c r="J445" s="235">
        <f>ROUND(I445*H445,2)</f>
        <v>0</v>
      </c>
      <c r="K445" s="231" t="s">
        <v>179</v>
      </c>
      <c r="L445" s="45"/>
      <c r="M445" s="236" t="s">
        <v>1</v>
      </c>
      <c r="N445" s="237" t="s">
        <v>42</v>
      </c>
      <c r="O445" s="92"/>
      <c r="P445" s="238">
        <f>O445*H445</f>
        <v>0</v>
      </c>
      <c r="Q445" s="238">
        <v>0</v>
      </c>
      <c r="R445" s="238">
        <f>Q445*H445</f>
        <v>0</v>
      </c>
      <c r="S445" s="238">
        <v>0</v>
      </c>
      <c r="T445" s="23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0" t="s">
        <v>294</v>
      </c>
      <c r="AT445" s="240" t="s">
        <v>175</v>
      </c>
      <c r="AU445" s="240" t="s">
        <v>85</v>
      </c>
      <c r="AY445" s="18" t="s">
        <v>173</v>
      </c>
      <c r="BE445" s="241">
        <f>IF(N445="základní",J445,0)</f>
        <v>0</v>
      </c>
      <c r="BF445" s="241">
        <f>IF(N445="snížená",J445,0)</f>
        <v>0</v>
      </c>
      <c r="BG445" s="241">
        <f>IF(N445="zákl. přenesená",J445,0)</f>
        <v>0</v>
      </c>
      <c r="BH445" s="241">
        <f>IF(N445="sníž. přenesená",J445,0)</f>
        <v>0</v>
      </c>
      <c r="BI445" s="241">
        <f>IF(N445="nulová",J445,0)</f>
        <v>0</v>
      </c>
      <c r="BJ445" s="18" t="s">
        <v>21</v>
      </c>
      <c r="BK445" s="241">
        <f>ROUND(I445*H445,2)</f>
        <v>0</v>
      </c>
      <c r="BL445" s="18" t="s">
        <v>294</v>
      </c>
      <c r="BM445" s="240" t="s">
        <v>2000</v>
      </c>
    </row>
    <row r="446" s="2" customFormat="1">
      <c r="A446" s="39"/>
      <c r="B446" s="40"/>
      <c r="C446" s="41"/>
      <c r="D446" s="242" t="s">
        <v>182</v>
      </c>
      <c r="E446" s="41"/>
      <c r="F446" s="243" t="s">
        <v>657</v>
      </c>
      <c r="G446" s="41"/>
      <c r="H446" s="41"/>
      <c r="I446" s="244"/>
      <c r="J446" s="41"/>
      <c r="K446" s="41"/>
      <c r="L446" s="45"/>
      <c r="M446" s="245"/>
      <c r="N446" s="246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182</v>
      </c>
      <c r="AU446" s="18" t="s">
        <v>85</v>
      </c>
    </row>
    <row r="447" s="14" customFormat="1">
      <c r="A447" s="14"/>
      <c r="B447" s="257"/>
      <c r="C447" s="258"/>
      <c r="D447" s="242" t="s">
        <v>184</v>
      </c>
      <c r="E447" s="259" t="s">
        <v>1</v>
      </c>
      <c r="F447" s="260" t="s">
        <v>2001</v>
      </c>
      <c r="G447" s="258"/>
      <c r="H447" s="261">
        <v>240.81999999999999</v>
      </c>
      <c r="I447" s="262"/>
      <c r="J447" s="258"/>
      <c r="K447" s="258"/>
      <c r="L447" s="263"/>
      <c r="M447" s="264"/>
      <c r="N447" s="265"/>
      <c r="O447" s="265"/>
      <c r="P447" s="265"/>
      <c r="Q447" s="265"/>
      <c r="R447" s="265"/>
      <c r="S447" s="265"/>
      <c r="T447" s="26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7" t="s">
        <v>184</v>
      </c>
      <c r="AU447" s="267" t="s">
        <v>85</v>
      </c>
      <c r="AV447" s="14" t="s">
        <v>85</v>
      </c>
      <c r="AW447" s="14" t="s">
        <v>34</v>
      </c>
      <c r="AX447" s="14" t="s">
        <v>77</v>
      </c>
      <c r="AY447" s="267" t="s">
        <v>173</v>
      </c>
    </row>
    <row r="448" s="15" customFormat="1">
      <c r="A448" s="15"/>
      <c r="B448" s="268"/>
      <c r="C448" s="269"/>
      <c r="D448" s="242" t="s">
        <v>184</v>
      </c>
      <c r="E448" s="270" t="s">
        <v>1</v>
      </c>
      <c r="F448" s="271" t="s">
        <v>187</v>
      </c>
      <c r="G448" s="269"/>
      <c r="H448" s="272">
        <v>240.81999999999999</v>
      </c>
      <c r="I448" s="273"/>
      <c r="J448" s="269"/>
      <c r="K448" s="269"/>
      <c r="L448" s="274"/>
      <c r="M448" s="275"/>
      <c r="N448" s="276"/>
      <c r="O448" s="276"/>
      <c r="P448" s="276"/>
      <c r="Q448" s="276"/>
      <c r="R448" s="276"/>
      <c r="S448" s="276"/>
      <c r="T448" s="277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78" t="s">
        <v>184</v>
      </c>
      <c r="AU448" s="278" t="s">
        <v>85</v>
      </c>
      <c r="AV448" s="15" t="s">
        <v>180</v>
      </c>
      <c r="AW448" s="15" t="s">
        <v>34</v>
      </c>
      <c r="AX448" s="15" t="s">
        <v>21</v>
      </c>
      <c r="AY448" s="278" t="s">
        <v>173</v>
      </c>
    </row>
    <row r="449" s="2" customFormat="1" ht="16.5" customHeight="1">
      <c r="A449" s="39"/>
      <c r="B449" s="40"/>
      <c r="C449" s="291" t="s">
        <v>577</v>
      </c>
      <c r="D449" s="291" t="s">
        <v>295</v>
      </c>
      <c r="E449" s="292" t="s">
        <v>660</v>
      </c>
      <c r="F449" s="293" t="s">
        <v>661</v>
      </c>
      <c r="G449" s="294" t="s">
        <v>251</v>
      </c>
      <c r="H449" s="295">
        <v>0.096000000000000002</v>
      </c>
      <c r="I449" s="296"/>
      <c r="J449" s="297">
        <f>ROUND(I449*H449,2)</f>
        <v>0</v>
      </c>
      <c r="K449" s="293" t="s">
        <v>179</v>
      </c>
      <c r="L449" s="298"/>
      <c r="M449" s="299" t="s">
        <v>1</v>
      </c>
      <c r="N449" s="300" t="s">
        <v>42</v>
      </c>
      <c r="O449" s="92"/>
      <c r="P449" s="238">
        <f>O449*H449</f>
        <v>0</v>
      </c>
      <c r="Q449" s="238">
        <v>1</v>
      </c>
      <c r="R449" s="238">
        <f>Q449*H449</f>
        <v>0.096000000000000002</v>
      </c>
      <c r="S449" s="238">
        <v>0</v>
      </c>
      <c r="T449" s="23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0" t="s">
        <v>410</v>
      </c>
      <c r="AT449" s="240" t="s">
        <v>295</v>
      </c>
      <c r="AU449" s="240" t="s">
        <v>85</v>
      </c>
      <c r="AY449" s="18" t="s">
        <v>173</v>
      </c>
      <c r="BE449" s="241">
        <f>IF(N449="základní",J449,0)</f>
        <v>0</v>
      </c>
      <c r="BF449" s="241">
        <f>IF(N449="snížená",J449,0)</f>
        <v>0</v>
      </c>
      <c r="BG449" s="241">
        <f>IF(N449="zákl. přenesená",J449,0)</f>
        <v>0</v>
      </c>
      <c r="BH449" s="241">
        <f>IF(N449="sníž. přenesená",J449,0)</f>
        <v>0</v>
      </c>
      <c r="BI449" s="241">
        <f>IF(N449="nulová",J449,0)</f>
        <v>0</v>
      </c>
      <c r="BJ449" s="18" t="s">
        <v>21</v>
      </c>
      <c r="BK449" s="241">
        <f>ROUND(I449*H449,2)</f>
        <v>0</v>
      </c>
      <c r="BL449" s="18" t="s">
        <v>294</v>
      </c>
      <c r="BM449" s="240" t="s">
        <v>2002</v>
      </c>
    </row>
    <row r="450" s="2" customFormat="1">
      <c r="A450" s="39"/>
      <c r="B450" s="40"/>
      <c r="C450" s="41"/>
      <c r="D450" s="242" t="s">
        <v>182</v>
      </c>
      <c r="E450" s="41"/>
      <c r="F450" s="243" t="s">
        <v>661</v>
      </c>
      <c r="G450" s="41"/>
      <c r="H450" s="41"/>
      <c r="I450" s="244"/>
      <c r="J450" s="41"/>
      <c r="K450" s="41"/>
      <c r="L450" s="45"/>
      <c r="M450" s="245"/>
      <c r="N450" s="246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182</v>
      </c>
      <c r="AU450" s="18" t="s">
        <v>85</v>
      </c>
    </row>
    <row r="451" s="2" customFormat="1">
      <c r="A451" s="39"/>
      <c r="B451" s="40"/>
      <c r="C451" s="41"/>
      <c r="D451" s="242" t="s">
        <v>197</v>
      </c>
      <c r="E451" s="41"/>
      <c r="F451" s="279" t="s">
        <v>663</v>
      </c>
      <c r="G451" s="41"/>
      <c r="H451" s="41"/>
      <c r="I451" s="244"/>
      <c r="J451" s="41"/>
      <c r="K451" s="41"/>
      <c r="L451" s="45"/>
      <c r="M451" s="245"/>
      <c r="N451" s="246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197</v>
      </c>
      <c r="AU451" s="18" t="s">
        <v>85</v>
      </c>
    </row>
    <row r="452" s="14" customFormat="1">
      <c r="A452" s="14"/>
      <c r="B452" s="257"/>
      <c r="C452" s="258"/>
      <c r="D452" s="242" t="s">
        <v>184</v>
      </c>
      <c r="E452" s="259" t="s">
        <v>1</v>
      </c>
      <c r="F452" s="260" t="s">
        <v>2003</v>
      </c>
      <c r="G452" s="258"/>
      <c r="H452" s="261">
        <v>0.096000000000000002</v>
      </c>
      <c r="I452" s="262"/>
      <c r="J452" s="258"/>
      <c r="K452" s="258"/>
      <c r="L452" s="263"/>
      <c r="M452" s="264"/>
      <c r="N452" s="265"/>
      <c r="O452" s="265"/>
      <c r="P452" s="265"/>
      <c r="Q452" s="265"/>
      <c r="R452" s="265"/>
      <c r="S452" s="265"/>
      <c r="T452" s="266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7" t="s">
        <v>184</v>
      </c>
      <c r="AU452" s="267" t="s">
        <v>85</v>
      </c>
      <c r="AV452" s="14" t="s">
        <v>85</v>
      </c>
      <c r="AW452" s="14" t="s">
        <v>34</v>
      </c>
      <c r="AX452" s="14" t="s">
        <v>77</v>
      </c>
      <c r="AY452" s="267" t="s">
        <v>173</v>
      </c>
    </row>
    <row r="453" s="15" customFormat="1">
      <c r="A453" s="15"/>
      <c r="B453" s="268"/>
      <c r="C453" s="269"/>
      <c r="D453" s="242" t="s">
        <v>184</v>
      </c>
      <c r="E453" s="270" t="s">
        <v>1</v>
      </c>
      <c r="F453" s="271" t="s">
        <v>187</v>
      </c>
      <c r="G453" s="269"/>
      <c r="H453" s="272">
        <v>0.096000000000000002</v>
      </c>
      <c r="I453" s="273"/>
      <c r="J453" s="269"/>
      <c r="K453" s="269"/>
      <c r="L453" s="274"/>
      <c r="M453" s="275"/>
      <c r="N453" s="276"/>
      <c r="O453" s="276"/>
      <c r="P453" s="276"/>
      <c r="Q453" s="276"/>
      <c r="R453" s="276"/>
      <c r="S453" s="276"/>
      <c r="T453" s="277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78" t="s">
        <v>184</v>
      </c>
      <c r="AU453" s="278" t="s">
        <v>85</v>
      </c>
      <c r="AV453" s="15" t="s">
        <v>180</v>
      </c>
      <c r="AW453" s="15" t="s">
        <v>34</v>
      </c>
      <c r="AX453" s="15" t="s">
        <v>21</v>
      </c>
      <c r="AY453" s="278" t="s">
        <v>173</v>
      </c>
    </row>
    <row r="454" s="2" customFormat="1">
      <c r="A454" s="39"/>
      <c r="B454" s="40"/>
      <c r="C454" s="229" t="s">
        <v>583</v>
      </c>
      <c r="D454" s="229" t="s">
        <v>175</v>
      </c>
      <c r="E454" s="230" t="s">
        <v>666</v>
      </c>
      <c r="F454" s="231" t="s">
        <v>667</v>
      </c>
      <c r="G454" s="232" t="s">
        <v>251</v>
      </c>
      <c r="H454" s="233">
        <v>0.13800000000000001</v>
      </c>
      <c r="I454" s="234"/>
      <c r="J454" s="235">
        <f>ROUND(I454*H454,2)</f>
        <v>0</v>
      </c>
      <c r="K454" s="231" t="s">
        <v>179</v>
      </c>
      <c r="L454" s="45"/>
      <c r="M454" s="236" t="s">
        <v>1</v>
      </c>
      <c r="N454" s="237" t="s">
        <v>42</v>
      </c>
      <c r="O454" s="92"/>
      <c r="P454" s="238">
        <f>O454*H454</f>
        <v>0</v>
      </c>
      <c r="Q454" s="238">
        <v>0</v>
      </c>
      <c r="R454" s="238">
        <f>Q454*H454</f>
        <v>0</v>
      </c>
      <c r="S454" s="238">
        <v>0</v>
      </c>
      <c r="T454" s="23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0" t="s">
        <v>294</v>
      </c>
      <c r="AT454" s="240" t="s">
        <v>175</v>
      </c>
      <c r="AU454" s="240" t="s">
        <v>85</v>
      </c>
      <c r="AY454" s="18" t="s">
        <v>173</v>
      </c>
      <c r="BE454" s="241">
        <f>IF(N454="základní",J454,0)</f>
        <v>0</v>
      </c>
      <c r="BF454" s="241">
        <f>IF(N454="snížená",J454,0)</f>
        <v>0</v>
      </c>
      <c r="BG454" s="241">
        <f>IF(N454="zákl. přenesená",J454,0)</f>
        <v>0</v>
      </c>
      <c r="BH454" s="241">
        <f>IF(N454="sníž. přenesená",J454,0)</f>
        <v>0</v>
      </c>
      <c r="BI454" s="241">
        <f>IF(N454="nulová",J454,0)</f>
        <v>0</v>
      </c>
      <c r="BJ454" s="18" t="s">
        <v>21</v>
      </c>
      <c r="BK454" s="241">
        <f>ROUND(I454*H454,2)</f>
        <v>0</v>
      </c>
      <c r="BL454" s="18" t="s">
        <v>294</v>
      </c>
      <c r="BM454" s="240" t="s">
        <v>2004</v>
      </c>
    </row>
    <row r="455" s="2" customFormat="1">
      <c r="A455" s="39"/>
      <c r="B455" s="40"/>
      <c r="C455" s="41"/>
      <c r="D455" s="242" t="s">
        <v>182</v>
      </c>
      <c r="E455" s="41"/>
      <c r="F455" s="243" t="s">
        <v>669</v>
      </c>
      <c r="G455" s="41"/>
      <c r="H455" s="41"/>
      <c r="I455" s="244"/>
      <c r="J455" s="41"/>
      <c r="K455" s="41"/>
      <c r="L455" s="45"/>
      <c r="M455" s="301"/>
      <c r="N455" s="302"/>
      <c r="O455" s="303"/>
      <c r="P455" s="303"/>
      <c r="Q455" s="303"/>
      <c r="R455" s="303"/>
      <c r="S455" s="303"/>
      <c r="T455" s="304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182</v>
      </c>
      <c r="AU455" s="18" t="s">
        <v>85</v>
      </c>
    </row>
    <row r="456" s="2" customFormat="1" ht="6.96" customHeight="1">
      <c r="A456" s="39"/>
      <c r="B456" s="67"/>
      <c r="C456" s="68"/>
      <c r="D456" s="68"/>
      <c r="E456" s="68"/>
      <c r="F456" s="68"/>
      <c r="G456" s="68"/>
      <c r="H456" s="68"/>
      <c r="I456" s="68"/>
      <c r="J456" s="68"/>
      <c r="K456" s="68"/>
      <c r="L456" s="45"/>
      <c r="M456" s="39"/>
      <c r="O456" s="39"/>
      <c r="P456" s="39"/>
      <c r="Q456" s="39"/>
      <c r="R456" s="39"/>
      <c r="S456" s="39"/>
      <c r="T456" s="39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</row>
  </sheetData>
  <sheetProtection sheet="1" autoFilter="0" formatColumns="0" formatRows="0" objects="1" scenarios="1" spinCount="100000" saltValue="yjLhn9kDJmE+zGpHnQSQ/zXTw7Ul+Kt6B1qyLQHwdsqtItPzs5dPcPFWKvJgJkVH6LUkEHqduILsEZo2bEjPEQ==" hashValue="udTS7635rhcbqOpaTHlwL9Tqdwse2WRty8gyUCE1Y7LHmve9adgdU6jbblhZavLlkrWvI8WLn89AVG21pvhR0w==" algorithmName="SHA-512" password="CC35"/>
  <autoFilter ref="C134:K45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1:H121"/>
    <mergeCell ref="E125:H125"/>
    <mergeCell ref="E123:H123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127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134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zakázky'!K6</f>
        <v>Oprava mostních objektů v úseku Ohníč - Bílina</v>
      </c>
      <c r="F7" s="152"/>
      <c r="G7" s="152"/>
      <c r="H7" s="152"/>
      <c r="L7" s="21"/>
    </row>
    <row r="8">
      <c r="B8" s="21"/>
      <c r="D8" s="152" t="s">
        <v>135</v>
      </c>
      <c r="L8" s="21"/>
    </row>
    <row r="9" s="1" customFormat="1" ht="16.5" customHeight="1">
      <c r="B9" s="21"/>
      <c r="E9" s="153" t="s">
        <v>1830</v>
      </c>
      <c r="F9" s="1"/>
      <c r="G9" s="1"/>
      <c r="H9" s="1"/>
      <c r="L9" s="21"/>
    </row>
    <row r="10" s="1" customFormat="1" ht="12" customHeight="1">
      <c r="B10" s="21"/>
      <c r="D10" s="152" t="s">
        <v>137</v>
      </c>
      <c r="L10" s="21"/>
    </row>
    <row r="11" s="2" customFormat="1" ht="16.5" customHeight="1">
      <c r="A11" s="39"/>
      <c r="B11" s="45"/>
      <c r="C11" s="39"/>
      <c r="D11" s="39"/>
      <c r="E11" s="154" t="s">
        <v>1831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139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2005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19</v>
      </c>
      <c r="E15" s="39"/>
      <c r="F15" s="142" t="s">
        <v>1</v>
      </c>
      <c r="G15" s="39"/>
      <c r="H15" s="39"/>
      <c r="I15" s="152" t="s">
        <v>20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22</v>
      </c>
      <c r="E16" s="39"/>
      <c r="F16" s="142" t="s">
        <v>23</v>
      </c>
      <c r="G16" s="39"/>
      <c r="H16" s="39"/>
      <c r="I16" s="152" t="s">
        <v>24</v>
      </c>
      <c r="J16" s="156" t="str">
        <f>'Rekapitulace zakázky'!AN8</f>
        <v>13. 5. 2021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28</v>
      </c>
      <c r="E18" s="39"/>
      <c r="F18" s="39"/>
      <c r="G18" s="39"/>
      <c r="H18" s="39"/>
      <c r="I18" s="152" t="s">
        <v>29</v>
      </c>
      <c r="J18" s="142" t="str">
        <f>IF('Rekapitulace zakázky'!AN10="","",'Rekapitulace zakázky'!AN10)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zakázky'!E11="","",'Rekapitulace zakázky'!E11)</f>
        <v xml:space="preserve"> </v>
      </c>
      <c r="F19" s="39"/>
      <c r="G19" s="39"/>
      <c r="H19" s="39"/>
      <c r="I19" s="152" t="s">
        <v>30</v>
      </c>
      <c r="J19" s="142" t="str">
        <f>IF('Rekapitulace zakázky'!AN11="","",'Rekapitulace zakázky'!AN11)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31</v>
      </c>
      <c r="E21" s="39"/>
      <c r="F21" s="39"/>
      <c r="G21" s="39"/>
      <c r="H21" s="39"/>
      <c r="I21" s="152" t="s">
        <v>29</v>
      </c>
      <c r="J21" s="34" t="str">
        <f>'Rekapitulace zakázky'!AN13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zakázky'!E14</f>
        <v>Vyplň údaj</v>
      </c>
      <c r="F22" s="142"/>
      <c r="G22" s="142"/>
      <c r="H22" s="142"/>
      <c r="I22" s="152" t="s">
        <v>30</v>
      </c>
      <c r="J22" s="34" t="str">
        <f>'Rekapitulace zakázky'!AN14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33</v>
      </c>
      <c r="E24" s="39"/>
      <c r="F24" s="39"/>
      <c r="G24" s="39"/>
      <c r="H24" s="39"/>
      <c r="I24" s="152" t="s">
        <v>29</v>
      </c>
      <c r="J24" s="142" t="str">
        <f>IF('Rekapitulace zakázky'!AN16="","",'Rekapitulace zakázky'!AN16)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zakázky'!E17="","",'Rekapitulace zakázky'!E17)</f>
        <v xml:space="preserve"> </v>
      </c>
      <c r="F25" s="39"/>
      <c r="G25" s="39"/>
      <c r="H25" s="39"/>
      <c r="I25" s="152" t="s">
        <v>30</v>
      </c>
      <c r="J25" s="142" t="str">
        <f>IF('Rekapitulace zakázky'!AN17="","",'Rekapitulace zakázky'!AN17)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35</v>
      </c>
      <c r="E27" s="39"/>
      <c r="F27" s="39"/>
      <c r="G27" s="39"/>
      <c r="H27" s="39"/>
      <c r="I27" s="152" t="s">
        <v>29</v>
      </c>
      <c r="J27" s="142" t="str">
        <f>IF('Rekapitulace zakázky'!AN19="","",'Rekapitulace zakázky'!AN19)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zakázky'!E20="","",'Rekapitulace zakázky'!E20)</f>
        <v xml:space="preserve"> </v>
      </c>
      <c r="F28" s="39"/>
      <c r="G28" s="39"/>
      <c r="H28" s="39"/>
      <c r="I28" s="152" t="s">
        <v>30</v>
      </c>
      <c r="J28" s="142" t="str">
        <f>IF('Rekapitulace zakázky'!AN20="","",'Rekapitulace zakázky'!AN20)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37</v>
      </c>
      <c r="E34" s="39"/>
      <c r="F34" s="39"/>
      <c r="G34" s="39"/>
      <c r="H34" s="39"/>
      <c r="I34" s="39"/>
      <c r="J34" s="163">
        <f>ROUND(J128,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39</v>
      </c>
      <c r="G36" s="39"/>
      <c r="H36" s="39"/>
      <c r="I36" s="164" t="s">
        <v>38</v>
      </c>
      <c r="J36" s="164" t="s">
        <v>40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4" t="s">
        <v>41</v>
      </c>
      <c r="E37" s="152" t="s">
        <v>42</v>
      </c>
      <c r="F37" s="165">
        <f>ROUND((SUM(BE128:BE365)),  2)</f>
        <v>0</v>
      </c>
      <c r="G37" s="39"/>
      <c r="H37" s="39"/>
      <c r="I37" s="166">
        <v>0.20999999999999999</v>
      </c>
      <c r="J37" s="165">
        <f>ROUND(((SUM(BE128:BE365))*I37),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43</v>
      </c>
      <c r="F38" s="165">
        <f>ROUND((SUM(BF128:BF365)),  2)</f>
        <v>0</v>
      </c>
      <c r="G38" s="39"/>
      <c r="H38" s="39"/>
      <c r="I38" s="166">
        <v>0.14999999999999999</v>
      </c>
      <c r="J38" s="165">
        <f>ROUND(((SUM(BF128:BF365))*I38),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44</v>
      </c>
      <c r="F39" s="165">
        <f>ROUND((SUM(BG128:BG365)),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45</v>
      </c>
      <c r="F40" s="165">
        <f>ROUND((SUM(BH128:BH365)),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46</v>
      </c>
      <c r="F41" s="165">
        <f>ROUND((SUM(BI128:BI365)),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47</v>
      </c>
      <c r="E43" s="169"/>
      <c r="F43" s="169"/>
      <c r="G43" s="170" t="s">
        <v>48</v>
      </c>
      <c r="H43" s="171" t="s">
        <v>49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50</v>
      </c>
      <c r="E50" s="175"/>
      <c r="F50" s="175"/>
      <c r="G50" s="174" t="s">
        <v>51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7"/>
      <c r="J61" s="179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54</v>
      </c>
      <c r="E65" s="180"/>
      <c r="F65" s="180"/>
      <c r="G65" s="174" t="s">
        <v>55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7"/>
      <c r="J76" s="179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Oprava mostních objektů v úseku Ohníč - Bílina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1830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137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86" t="s">
        <v>1831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139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002 - km 18,696 - svršek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22</v>
      </c>
      <c r="D93" s="41"/>
      <c r="E93" s="41"/>
      <c r="F93" s="28" t="str">
        <f>F16</f>
        <v xml:space="preserve"> </v>
      </c>
      <c r="G93" s="41"/>
      <c r="H93" s="41"/>
      <c r="I93" s="33" t="s">
        <v>24</v>
      </c>
      <c r="J93" s="80" t="str">
        <f>IF(J16="","",J16)</f>
        <v>13. 5. 2021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28</v>
      </c>
      <c r="D95" s="41"/>
      <c r="E95" s="41"/>
      <c r="F95" s="28" t="str">
        <f>E19</f>
        <v xml:space="preserve"> </v>
      </c>
      <c r="G95" s="41"/>
      <c r="H95" s="41"/>
      <c r="I95" s="33" t="s">
        <v>33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IF(E22="","",E22)</f>
        <v>Vyplň údaj</v>
      </c>
      <c r="G96" s="41"/>
      <c r="H96" s="41"/>
      <c r="I96" s="33" t="s">
        <v>35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7" t="s">
        <v>142</v>
      </c>
      <c r="D98" s="188"/>
      <c r="E98" s="188"/>
      <c r="F98" s="188"/>
      <c r="G98" s="188"/>
      <c r="H98" s="188"/>
      <c r="I98" s="188"/>
      <c r="J98" s="189" t="s">
        <v>143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0" t="s">
        <v>144</v>
      </c>
      <c r="D100" s="41"/>
      <c r="E100" s="41"/>
      <c r="F100" s="41"/>
      <c r="G100" s="41"/>
      <c r="H100" s="41"/>
      <c r="I100" s="41"/>
      <c r="J100" s="111">
        <f>J128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145</v>
      </c>
    </row>
    <row r="101" s="9" customFormat="1" ht="24.96" customHeight="1">
      <c r="A101" s="9"/>
      <c r="B101" s="191"/>
      <c r="C101" s="192"/>
      <c r="D101" s="193" t="s">
        <v>146</v>
      </c>
      <c r="E101" s="194"/>
      <c r="F101" s="194"/>
      <c r="G101" s="194"/>
      <c r="H101" s="194"/>
      <c r="I101" s="194"/>
      <c r="J101" s="195">
        <f>J129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33"/>
      <c r="D102" s="198" t="s">
        <v>676</v>
      </c>
      <c r="E102" s="199"/>
      <c r="F102" s="199"/>
      <c r="G102" s="199"/>
      <c r="H102" s="199"/>
      <c r="I102" s="199"/>
      <c r="J102" s="200">
        <f>J130</f>
        <v>0</v>
      </c>
      <c r="K102" s="133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1"/>
      <c r="C103" s="192"/>
      <c r="D103" s="193" t="s">
        <v>677</v>
      </c>
      <c r="E103" s="194"/>
      <c r="F103" s="194"/>
      <c r="G103" s="194"/>
      <c r="H103" s="194"/>
      <c r="I103" s="194"/>
      <c r="J103" s="195">
        <f>J302</f>
        <v>0</v>
      </c>
      <c r="K103" s="192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1"/>
      <c r="C104" s="192"/>
      <c r="D104" s="193" t="s">
        <v>741</v>
      </c>
      <c r="E104" s="194"/>
      <c r="F104" s="194"/>
      <c r="G104" s="194"/>
      <c r="H104" s="194"/>
      <c r="I104" s="194"/>
      <c r="J104" s="195">
        <f>J356</f>
        <v>0</v>
      </c>
      <c r="K104" s="192"/>
      <c r="L104" s="19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158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5" t="str">
        <f>E7</f>
        <v>Oprava mostních objektů v úseku Ohníč - Bílina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135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1" customFormat="1" ht="16.5" customHeight="1">
      <c r="B116" s="22"/>
      <c r="C116" s="23"/>
      <c r="D116" s="23"/>
      <c r="E116" s="185" t="s">
        <v>1830</v>
      </c>
      <c r="F116" s="23"/>
      <c r="G116" s="23"/>
      <c r="H116" s="23"/>
      <c r="I116" s="23"/>
      <c r="J116" s="23"/>
      <c r="K116" s="23"/>
      <c r="L116" s="21"/>
    </row>
    <row r="117" s="1" customFormat="1" ht="12" customHeight="1">
      <c r="B117" s="22"/>
      <c r="C117" s="33" t="s">
        <v>137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86" t="s">
        <v>1831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139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E13</f>
        <v>002 - km 18,696 - svršek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22</v>
      </c>
      <c r="D122" s="41"/>
      <c r="E122" s="41"/>
      <c r="F122" s="28" t="str">
        <f>F16</f>
        <v xml:space="preserve"> </v>
      </c>
      <c r="G122" s="41"/>
      <c r="H122" s="41"/>
      <c r="I122" s="33" t="s">
        <v>24</v>
      </c>
      <c r="J122" s="80" t="str">
        <f>IF(J16="","",J16)</f>
        <v>13. 5. 2021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E19</f>
        <v xml:space="preserve"> </v>
      </c>
      <c r="G124" s="41"/>
      <c r="H124" s="41"/>
      <c r="I124" s="33" t="s">
        <v>33</v>
      </c>
      <c r="J124" s="37" t="str">
        <f>E25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31</v>
      </c>
      <c r="D125" s="41"/>
      <c r="E125" s="41"/>
      <c r="F125" s="28" t="str">
        <f>IF(E22="","",E22)</f>
        <v>Vyplň údaj</v>
      </c>
      <c r="G125" s="41"/>
      <c r="H125" s="41"/>
      <c r="I125" s="33" t="s">
        <v>35</v>
      </c>
      <c r="J125" s="37" t="str">
        <f>E28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2"/>
      <c r="B127" s="203"/>
      <c r="C127" s="204" t="s">
        <v>159</v>
      </c>
      <c r="D127" s="205" t="s">
        <v>62</v>
      </c>
      <c r="E127" s="205" t="s">
        <v>58</v>
      </c>
      <c r="F127" s="205" t="s">
        <v>59</v>
      </c>
      <c r="G127" s="205" t="s">
        <v>160</v>
      </c>
      <c r="H127" s="205" t="s">
        <v>161</v>
      </c>
      <c r="I127" s="205" t="s">
        <v>162</v>
      </c>
      <c r="J127" s="205" t="s">
        <v>143</v>
      </c>
      <c r="K127" s="206" t="s">
        <v>163</v>
      </c>
      <c r="L127" s="207"/>
      <c r="M127" s="101" t="s">
        <v>1</v>
      </c>
      <c r="N127" s="102" t="s">
        <v>41</v>
      </c>
      <c r="O127" s="102" t="s">
        <v>164</v>
      </c>
      <c r="P127" s="102" t="s">
        <v>165</v>
      </c>
      <c r="Q127" s="102" t="s">
        <v>166</v>
      </c>
      <c r="R127" s="102" t="s">
        <v>167</v>
      </c>
      <c r="S127" s="102" t="s">
        <v>168</v>
      </c>
      <c r="T127" s="103" t="s">
        <v>169</v>
      </c>
      <c r="U127" s="202"/>
      <c r="V127" s="202"/>
      <c r="W127" s="202"/>
      <c r="X127" s="202"/>
      <c r="Y127" s="202"/>
      <c r="Z127" s="202"/>
      <c r="AA127" s="202"/>
      <c r="AB127" s="202"/>
      <c r="AC127" s="202"/>
      <c r="AD127" s="202"/>
      <c r="AE127" s="202"/>
    </row>
    <row r="128" s="2" customFormat="1" ht="22.8" customHeight="1">
      <c r="A128" s="39"/>
      <c r="B128" s="40"/>
      <c r="C128" s="108" t="s">
        <v>170</v>
      </c>
      <c r="D128" s="41"/>
      <c r="E128" s="41"/>
      <c r="F128" s="41"/>
      <c r="G128" s="41"/>
      <c r="H128" s="41"/>
      <c r="I128" s="41"/>
      <c r="J128" s="208">
        <f>BK128</f>
        <v>0</v>
      </c>
      <c r="K128" s="41"/>
      <c r="L128" s="45"/>
      <c r="M128" s="104"/>
      <c r="N128" s="209"/>
      <c r="O128" s="105"/>
      <c r="P128" s="210">
        <f>P129+P302+P356</f>
        <v>0</v>
      </c>
      <c r="Q128" s="105"/>
      <c r="R128" s="210">
        <f>R129+R302+R356</f>
        <v>109.52216</v>
      </c>
      <c r="S128" s="105"/>
      <c r="T128" s="211">
        <f>T129+T302+T356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76</v>
      </c>
      <c r="AU128" s="18" t="s">
        <v>145</v>
      </c>
      <c r="BK128" s="212">
        <f>BK129+BK302+BK356</f>
        <v>0</v>
      </c>
    </row>
    <row r="129" s="12" customFormat="1" ht="25.92" customHeight="1">
      <c r="A129" s="12"/>
      <c r="B129" s="213"/>
      <c r="C129" s="214"/>
      <c r="D129" s="215" t="s">
        <v>76</v>
      </c>
      <c r="E129" s="216" t="s">
        <v>171</v>
      </c>
      <c r="F129" s="216" t="s">
        <v>172</v>
      </c>
      <c r="G129" s="214"/>
      <c r="H129" s="214"/>
      <c r="I129" s="217"/>
      <c r="J129" s="218">
        <f>BK129</f>
        <v>0</v>
      </c>
      <c r="K129" s="214"/>
      <c r="L129" s="219"/>
      <c r="M129" s="220"/>
      <c r="N129" s="221"/>
      <c r="O129" s="221"/>
      <c r="P129" s="222">
        <f>P130</f>
        <v>0</v>
      </c>
      <c r="Q129" s="221"/>
      <c r="R129" s="222">
        <f>R130</f>
        <v>109.52216</v>
      </c>
      <c r="S129" s="221"/>
      <c r="T129" s="223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21</v>
      </c>
      <c r="AT129" s="225" t="s">
        <v>76</v>
      </c>
      <c r="AU129" s="225" t="s">
        <v>77</v>
      </c>
      <c r="AY129" s="224" t="s">
        <v>173</v>
      </c>
      <c r="BK129" s="226">
        <f>BK130</f>
        <v>0</v>
      </c>
    </row>
    <row r="130" s="12" customFormat="1" ht="22.8" customHeight="1">
      <c r="A130" s="12"/>
      <c r="B130" s="213"/>
      <c r="C130" s="214"/>
      <c r="D130" s="215" t="s">
        <v>76</v>
      </c>
      <c r="E130" s="227" t="s">
        <v>207</v>
      </c>
      <c r="F130" s="227" t="s">
        <v>678</v>
      </c>
      <c r="G130" s="214"/>
      <c r="H130" s="214"/>
      <c r="I130" s="217"/>
      <c r="J130" s="228">
        <f>BK130</f>
        <v>0</v>
      </c>
      <c r="K130" s="214"/>
      <c r="L130" s="219"/>
      <c r="M130" s="220"/>
      <c r="N130" s="221"/>
      <c r="O130" s="221"/>
      <c r="P130" s="222">
        <f>SUM(P131:P301)</f>
        <v>0</v>
      </c>
      <c r="Q130" s="221"/>
      <c r="R130" s="222">
        <f>SUM(R131:R301)</f>
        <v>109.52216</v>
      </c>
      <c r="S130" s="221"/>
      <c r="T130" s="223">
        <f>SUM(T131:T301)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21</v>
      </c>
      <c r="AT130" s="225" t="s">
        <v>76</v>
      </c>
      <c r="AU130" s="225" t="s">
        <v>21</v>
      </c>
      <c r="AY130" s="224" t="s">
        <v>173</v>
      </c>
      <c r="BK130" s="226">
        <f>SUM(BK131:BK301)</f>
        <v>0</v>
      </c>
    </row>
    <row r="131" s="2" customFormat="1">
      <c r="A131" s="39"/>
      <c r="B131" s="40"/>
      <c r="C131" s="229" t="s">
        <v>21</v>
      </c>
      <c r="D131" s="229" t="s">
        <v>175</v>
      </c>
      <c r="E131" s="230" t="s">
        <v>679</v>
      </c>
      <c r="F131" s="231" t="s">
        <v>680</v>
      </c>
      <c r="G131" s="232" t="s">
        <v>178</v>
      </c>
      <c r="H131" s="233">
        <v>36.299999999999997</v>
      </c>
      <c r="I131" s="234"/>
      <c r="J131" s="235">
        <f>ROUND(I131*H131,2)</f>
        <v>0</v>
      </c>
      <c r="K131" s="231" t="s">
        <v>681</v>
      </c>
      <c r="L131" s="45"/>
      <c r="M131" s="236" t="s">
        <v>1</v>
      </c>
      <c r="N131" s="237" t="s">
        <v>42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180</v>
      </c>
      <c r="AT131" s="240" t="s">
        <v>175</v>
      </c>
      <c r="AU131" s="240" t="s">
        <v>85</v>
      </c>
      <c r="AY131" s="18" t="s">
        <v>173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21</v>
      </c>
      <c r="BK131" s="241">
        <f>ROUND(I131*H131,2)</f>
        <v>0</v>
      </c>
      <c r="BL131" s="18" t="s">
        <v>180</v>
      </c>
      <c r="BM131" s="240" t="s">
        <v>2006</v>
      </c>
    </row>
    <row r="132" s="2" customFormat="1">
      <c r="A132" s="39"/>
      <c r="B132" s="40"/>
      <c r="C132" s="41"/>
      <c r="D132" s="242" t="s">
        <v>182</v>
      </c>
      <c r="E132" s="41"/>
      <c r="F132" s="243" t="s">
        <v>683</v>
      </c>
      <c r="G132" s="41"/>
      <c r="H132" s="41"/>
      <c r="I132" s="244"/>
      <c r="J132" s="41"/>
      <c r="K132" s="41"/>
      <c r="L132" s="45"/>
      <c r="M132" s="245"/>
      <c r="N132" s="24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182</v>
      </c>
      <c r="AU132" s="18" t="s">
        <v>85</v>
      </c>
    </row>
    <row r="133" s="14" customFormat="1">
      <c r="A133" s="14"/>
      <c r="B133" s="257"/>
      <c r="C133" s="258"/>
      <c r="D133" s="242" t="s">
        <v>184</v>
      </c>
      <c r="E133" s="259" t="s">
        <v>1</v>
      </c>
      <c r="F133" s="260" t="s">
        <v>2007</v>
      </c>
      <c r="G133" s="258"/>
      <c r="H133" s="261">
        <v>36.299999999999997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7" t="s">
        <v>184</v>
      </c>
      <c r="AU133" s="267" t="s">
        <v>85</v>
      </c>
      <c r="AV133" s="14" t="s">
        <v>85</v>
      </c>
      <c r="AW133" s="14" t="s">
        <v>34</v>
      </c>
      <c r="AX133" s="14" t="s">
        <v>21</v>
      </c>
      <c r="AY133" s="267" t="s">
        <v>173</v>
      </c>
    </row>
    <row r="134" s="2" customFormat="1" ht="16.5" customHeight="1">
      <c r="A134" s="39"/>
      <c r="B134" s="40"/>
      <c r="C134" s="291" t="s">
        <v>85</v>
      </c>
      <c r="D134" s="291" t="s">
        <v>295</v>
      </c>
      <c r="E134" s="292" t="s">
        <v>685</v>
      </c>
      <c r="F134" s="293" t="s">
        <v>686</v>
      </c>
      <c r="G134" s="294" t="s">
        <v>251</v>
      </c>
      <c r="H134" s="295">
        <v>3.4489999999999998</v>
      </c>
      <c r="I134" s="296"/>
      <c r="J134" s="297">
        <f>ROUND(I134*H134,2)</f>
        <v>0</v>
      </c>
      <c r="K134" s="293" t="s">
        <v>681</v>
      </c>
      <c r="L134" s="298"/>
      <c r="M134" s="299" t="s">
        <v>1</v>
      </c>
      <c r="N134" s="300" t="s">
        <v>42</v>
      </c>
      <c r="O134" s="92"/>
      <c r="P134" s="238">
        <f>O134*H134</f>
        <v>0</v>
      </c>
      <c r="Q134" s="238">
        <v>1</v>
      </c>
      <c r="R134" s="238">
        <f>Q134*H134</f>
        <v>3.4489999999999998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238</v>
      </c>
      <c r="AT134" s="240" t="s">
        <v>295</v>
      </c>
      <c r="AU134" s="240" t="s">
        <v>85</v>
      </c>
      <c r="AY134" s="18" t="s">
        <v>173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21</v>
      </c>
      <c r="BK134" s="241">
        <f>ROUND(I134*H134,2)</f>
        <v>0</v>
      </c>
      <c r="BL134" s="18" t="s">
        <v>180</v>
      </c>
      <c r="BM134" s="240" t="s">
        <v>2008</v>
      </c>
    </row>
    <row r="135" s="2" customFormat="1">
      <c r="A135" s="39"/>
      <c r="B135" s="40"/>
      <c r="C135" s="41"/>
      <c r="D135" s="242" t="s">
        <v>182</v>
      </c>
      <c r="E135" s="41"/>
      <c r="F135" s="243" t="s">
        <v>686</v>
      </c>
      <c r="G135" s="41"/>
      <c r="H135" s="41"/>
      <c r="I135" s="244"/>
      <c r="J135" s="41"/>
      <c r="K135" s="41"/>
      <c r="L135" s="45"/>
      <c r="M135" s="245"/>
      <c r="N135" s="24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182</v>
      </c>
      <c r="AU135" s="18" t="s">
        <v>85</v>
      </c>
    </row>
    <row r="136" s="14" customFormat="1">
      <c r="A136" s="14"/>
      <c r="B136" s="257"/>
      <c r="C136" s="258"/>
      <c r="D136" s="242" t="s">
        <v>184</v>
      </c>
      <c r="E136" s="259" t="s">
        <v>1</v>
      </c>
      <c r="F136" s="260" t="s">
        <v>2009</v>
      </c>
      <c r="G136" s="258"/>
      <c r="H136" s="261">
        <v>3.4489999999999998</v>
      </c>
      <c r="I136" s="262"/>
      <c r="J136" s="258"/>
      <c r="K136" s="258"/>
      <c r="L136" s="263"/>
      <c r="M136" s="264"/>
      <c r="N136" s="265"/>
      <c r="O136" s="265"/>
      <c r="P136" s="265"/>
      <c r="Q136" s="265"/>
      <c r="R136" s="265"/>
      <c r="S136" s="265"/>
      <c r="T136" s="26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7" t="s">
        <v>184</v>
      </c>
      <c r="AU136" s="267" t="s">
        <v>85</v>
      </c>
      <c r="AV136" s="14" t="s">
        <v>85</v>
      </c>
      <c r="AW136" s="14" t="s">
        <v>34</v>
      </c>
      <c r="AX136" s="14" t="s">
        <v>21</v>
      </c>
      <c r="AY136" s="267" t="s">
        <v>173</v>
      </c>
    </row>
    <row r="137" s="2" customFormat="1">
      <c r="A137" s="39"/>
      <c r="B137" s="40"/>
      <c r="C137" s="229" t="s">
        <v>91</v>
      </c>
      <c r="D137" s="229" t="s">
        <v>175</v>
      </c>
      <c r="E137" s="230" t="s">
        <v>689</v>
      </c>
      <c r="F137" s="231" t="s">
        <v>690</v>
      </c>
      <c r="G137" s="232" t="s">
        <v>210</v>
      </c>
      <c r="H137" s="233">
        <v>29.146999999999998</v>
      </c>
      <c r="I137" s="234"/>
      <c r="J137" s="235">
        <f>ROUND(I137*H137,2)</f>
        <v>0</v>
      </c>
      <c r="K137" s="231" t="s">
        <v>681</v>
      </c>
      <c r="L137" s="45"/>
      <c r="M137" s="236" t="s">
        <v>1</v>
      </c>
      <c r="N137" s="237" t="s">
        <v>42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180</v>
      </c>
      <c r="AT137" s="240" t="s">
        <v>175</v>
      </c>
      <c r="AU137" s="240" t="s">
        <v>85</v>
      </c>
      <c r="AY137" s="18" t="s">
        <v>173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21</v>
      </c>
      <c r="BK137" s="241">
        <f>ROUND(I137*H137,2)</f>
        <v>0</v>
      </c>
      <c r="BL137" s="18" t="s">
        <v>180</v>
      </c>
      <c r="BM137" s="240" t="s">
        <v>2010</v>
      </c>
    </row>
    <row r="138" s="2" customFormat="1">
      <c r="A138" s="39"/>
      <c r="B138" s="40"/>
      <c r="C138" s="41"/>
      <c r="D138" s="242" t="s">
        <v>182</v>
      </c>
      <c r="E138" s="41"/>
      <c r="F138" s="243" t="s">
        <v>692</v>
      </c>
      <c r="G138" s="41"/>
      <c r="H138" s="41"/>
      <c r="I138" s="244"/>
      <c r="J138" s="41"/>
      <c r="K138" s="41"/>
      <c r="L138" s="45"/>
      <c r="M138" s="245"/>
      <c r="N138" s="24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182</v>
      </c>
      <c r="AU138" s="18" t="s">
        <v>85</v>
      </c>
    </row>
    <row r="139" s="2" customFormat="1">
      <c r="A139" s="39"/>
      <c r="B139" s="40"/>
      <c r="C139" s="41"/>
      <c r="D139" s="242" t="s">
        <v>197</v>
      </c>
      <c r="E139" s="41"/>
      <c r="F139" s="279" t="s">
        <v>2011</v>
      </c>
      <c r="G139" s="41"/>
      <c r="H139" s="41"/>
      <c r="I139" s="244"/>
      <c r="J139" s="41"/>
      <c r="K139" s="41"/>
      <c r="L139" s="45"/>
      <c r="M139" s="245"/>
      <c r="N139" s="24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197</v>
      </c>
      <c r="AU139" s="18" t="s">
        <v>85</v>
      </c>
    </row>
    <row r="140" s="13" customFormat="1">
      <c r="A140" s="13"/>
      <c r="B140" s="247"/>
      <c r="C140" s="248"/>
      <c r="D140" s="242" t="s">
        <v>184</v>
      </c>
      <c r="E140" s="249" t="s">
        <v>1</v>
      </c>
      <c r="F140" s="250" t="s">
        <v>2012</v>
      </c>
      <c r="G140" s="248"/>
      <c r="H140" s="249" t="s">
        <v>1</v>
      </c>
      <c r="I140" s="251"/>
      <c r="J140" s="248"/>
      <c r="K140" s="248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184</v>
      </c>
      <c r="AU140" s="256" t="s">
        <v>85</v>
      </c>
      <c r="AV140" s="13" t="s">
        <v>21</v>
      </c>
      <c r="AW140" s="13" t="s">
        <v>34</v>
      </c>
      <c r="AX140" s="13" t="s">
        <v>77</v>
      </c>
      <c r="AY140" s="256" t="s">
        <v>173</v>
      </c>
    </row>
    <row r="141" s="14" customFormat="1">
      <c r="A141" s="14"/>
      <c r="B141" s="257"/>
      <c r="C141" s="258"/>
      <c r="D141" s="242" t="s">
        <v>184</v>
      </c>
      <c r="E141" s="259" t="s">
        <v>1</v>
      </c>
      <c r="F141" s="260" t="s">
        <v>2013</v>
      </c>
      <c r="G141" s="258"/>
      <c r="H141" s="261">
        <v>29.146999999999998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7" t="s">
        <v>184</v>
      </c>
      <c r="AU141" s="267" t="s">
        <v>85</v>
      </c>
      <c r="AV141" s="14" t="s">
        <v>85</v>
      </c>
      <c r="AW141" s="14" t="s">
        <v>34</v>
      </c>
      <c r="AX141" s="14" t="s">
        <v>21</v>
      </c>
      <c r="AY141" s="267" t="s">
        <v>173</v>
      </c>
    </row>
    <row r="142" s="2" customFormat="1" ht="16.5" customHeight="1">
      <c r="A142" s="39"/>
      <c r="B142" s="40"/>
      <c r="C142" s="229" t="s">
        <v>180</v>
      </c>
      <c r="D142" s="229" t="s">
        <v>175</v>
      </c>
      <c r="E142" s="230" t="s">
        <v>699</v>
      </c>
      <c r="F142" s="231" t="s">
        <v>700</v>
      </c>
      <c r="G142" s="232" t="s">
        <v>210</v>
      </c>
      <c r="H142" s="233">
        <v>29.146999999999998</v>
      </c>
      <c r="I142" s="234"/>
      <c r="J142" s="235">
        <f>ROUND(I142*H142,2)</f>
        <v>0</v>
      </c>
      <c r="K142" s="231" t="s">
        <v>681</v>
      </c>
      <c r="L142" s="45"/>
      <c r="M142" s="236" t="s">
        <v>1</v>
      </c>
      <c r="N142" s="237" t="s">
        <v>42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180</v>
      </c>
      <c r="AT142" s="240" t="s">
        <v>175</v>
      </c>
      <c r="AU142" s="240" t="s">
        <v>85</v>
      </c>
      <c r="AY142" s="18" t="s">
        <v>173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21</v>
      </c>
      <c r="BK142" s="241">
        <f>ROUND(I142*H142,2)</f>
        <v>0</v>
      </c>
      <c r="BL142" s="18" t="s">
        <v>180</v>
      </c>
      <c r="BM142" s="240" t="s">
        <v>2014</v>
      </c>
    </row>
    <row r="143" s="2" customFormat="1">
      <c r="A143" s="39"/>
      <c r="B143" s="40"/>
      <c r="C143" s="41"/>
      <c r="D143" s="242" t="s">
        <v>182</v>
      </c>
      <c r="E143" s="41"/>
      <c r="F143" s="243" t="s">
        <v>702</v>
      </c>
      <c r="G143" s="41"/>
      <c r="H143" s="41"/>
      <c r="I143" s="244"/>
      <c r="J143" s="41"/>
      <c r="K143" s="41"/>
      <c r="L143" s="45"/>
      <c r="M143" s="245"/>
      <c r="N143" s="24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182</v>
      </c>
      <c r="AU143" s="18" t="s">
        <v>85</v>
      </c>
    </row>
    <row r="144" s="2" customFormat="1">
      <c r="A144" s="39"/>
      <c r="B144" s="40"/>
      <c r="C144" s="41"/>
      <c r="D144" s="242" t="s">
        <v>197</v>
      </c>
      <c r="E144" s="41"/>
      <c r="F144" s="279" t="s">
        <v>703</v>
      </c>
      <c r="G144" s="41"/>
      <c r="H144" s="41"/>
      <c r="I144" s="244"/>
      <c r="J144" s="41"/>
      <c r="K144" s="41"/>
      <c r="L144" s="45"/>
      <c r="M144" s="245"/>
      <c r="N144" s="24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197</v>
      </c>
      <c r="AU144" s="18" t="s">
        <v>85</v>
      </c>
    </row>
    <row r="145" s="2" customFormat="1" ht="16.5" customHeight="1">
      <c r="A145" s="39"/>
      <c r="B145" s="40"/>
      <c r="C145" s="229" t="s">
        <v>207</v>
      </c>
      <c r="D145" s="229" t="s">
        <v>175</v>
      </c>
      <c r="E145" s="230" t="s">
        <v>1805</v>
      </c>
      <c r="F145" s="231" t="s">
        <v>1806</v>
      </c>
      <c r="G145" s="232" t="s">
        <v>210</v>
      </c>
      <c r="H145" s="233">
        <v>35</v>
      </c>
      <c r="I145" s="234"/>
      <c r="J145" s="235">
        <f>ROUND(I145*H145,2)</f>
        <v>0</v>
      </c>
      <c r="K145" s="231" t="s">
        <v>681</v>
      </c>
      <c r="L145" s="45"/>
      <c r="M145" s="236" t="s">
        <v>1</v>
      </c>
      <c r="N145" s="237" t="s">
        <v>42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180</v>
      </c>
      <c r="AT145" s="240" t="s">
        <v>175</v>
      </c>
      <c r="AU145" s="240" t="s">
        <v>85</v>
      </c>
      <c r="AY145" s="18" t="s">
        <v>173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21</v>
      </c>
      <c r="BK145" s="241">
        <f>ROUND(I145*H145,2)</f>
        <v>0</v>
      </c>
      <c r="BL145" s="18" t="s">
        <v>180</v>
      </c>
      <c r="BM145" s="240" t="s">
        <v>2015</v>
      </c>
    </row>
    <row r="146" s="2" customFormat="1">
      <c r="A146" s="39"/>
      <c r="B146" s="40"/>
      <c r="C146" s="41"/>
      <c r="D146" s="242" t="s">
        <v>182</v>
      </c>
      <c r="E146" s="41"/>
      <c r="F146" s="243" t="s">
        <v>1808</v>
      </c>
      <c r="G146" s="41"/>
      <c r="H146" s="41"/>
      <c r="I146" s="244"/>
      <c r="J146" s="41"/>
      <c r="K146" s="41"/>
      <c r="L146" s="45"/>
      <c r="M146" s="245"/>
      <c r="N146" s="24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182</v>
      </c>
      <c r="AU146" s="18" t="s">
        <v>85</v>
      </c>
    </row>
    <row r="147" s="13" customFormat="1">
      <c r="A147" s="13"/>
      <c r="B147" s="247"/>
      <c r="C147" s="248"/>
      <c r="D147" s="242" t="s">
        <v>184</v>
      </c>
      <c r="E147" s="249" t="s">
        <v>1</v>
      </c>
      <c r="F147" s="250" t="s">
        <v>2016</v>
      </c>
      <c r="G147" s="248"/>
      <c r="H147" s="249" t="s">
        <v>1</v>
      </c>
      <c r="I147" s="251"/>
      <c r="J147" s="248"/>
      <c r="K147" s="248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184</v>
      </c>
      <c r="AU147" s="256" t="s">
        <v>85</v>
      </c>
      <c r="AV147" s="13" t="s">
        <v>21</v>
      </c>
      <c r="AW147" s="13" t="s">
        <v>34</v>
      </c>
      <c r="AX147" s="13" t="s">
        <v>77</v>
      </c>
      <c r="AY147" s="256" t="s">
        <v>173</v>
      </c>
    </row>
    <row r="148" s="14" customFormat="1">
      <c r="A148" s="14"/>
      <c r="B148" s="257"/>
      <c r="C148" s="258"/>
      <c r="D148" s="242" t="s">
        <v>184</v>
      </c>
      <c r="E148" s="259" t="s">
        <v>1</v>
      </c>
      <c r="F148" s="260" t="s">
        <v>2017</v>
      </c>
      <c r="G148" s="258"/>
      <c r="H148" s="261">
        <v>35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7" t="s">
        <v>184</v>
      </c>
      <c r="AU148" s="267" t="s">
        <v>85</v>
      </c>
      <c r="AV148" s="14" t="s">
        <v>85</v>
      </c>
      <c r="AW148" s="14" t="s">
        <v>34</v>
      </c>
      <c r="AX148" s="14" t="s">
        <v>21</v>
      </c>
      <c r="AY148" s="267" t="s">
        <v>173</v>
      </c>
    </row>
    <row r="149" s="2" customFormat="1" ht="16.5" customHeight="1">
      <c r="A149" s="39"/>
      <c r="B149" s="40"/>
      <c r="C149" s="291" t="s">
        <v>202</v>
      </c>
      <c r="D149" s="291" t="s">
        <v>295</v>
      </c>
      <c r="E149" s="292" t="s">
        <v>704</v>
      </c>
      <c r="F149" s="293" t="s">
        <v>705</v>
      </c>
      <c r="G149" s="294" t="s">
        <v>251</v>
      </c>
      <c r="H149" s="295">
        <v>105.39400000000001</v>
      </c>
      <c r="I149" s="296"/>
      <c r="J149" s="297">
        <f>ROUND(I149*H149,2)</f>
        <v>0</v>
      </c>
      <c r="K149" s="293" t="s">
        <v>681</v>
      </c>
      <c r="L149" s="298"/>
      <c r="M149" s="299" t="s">
        <v>1</v>
      </c>
      <c r="N149" s="300" t="s">
        <v>42</v>
      </c>
      <c r="O149" s="92"/>
      <c r="P149" s="238">
        <f>O149*H149</f>
        <v>0</v>
      </c>
      <c r="Q149" s="238">
        <v>1</v>
      </c>
      <c r="R149" s="238">
        <f>Q149*H149</f>
        <v>105.39400000000001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238</v>
      </c>
      <c r="AT149" s="240" t="s">
        <v>295</v>
      </c>
      <c r="AU149" s="240" t="s">
        <v>85</v>
      </c>
      <c r="AY149" s="18" t="s">
        <v>173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21</v>
      </c>
      <c r="BK149" s="241">
        <f>ROUND(I149*H149,2)</f>
        <v>0</v>
      </c>
      <c r="BL149" s="18" t="s">
        <v>180</v>
      </c>
      <c r="BM149" s="240" t="s">
        <v>2018</v>
      </c>
    </row>
    <row r="150" s="2" customFormat="1">
      <c r="A150" s="39"/>
      <c r="B150" s="40"/>
      <c r="C150" s="41"/>
      <c r="D150" s="242" t="s">
        <v>182</v>
      </c>
      <c r="E150" s="41"/>
      <c r="F150" s="243" t="s">
        <v>705</v>
      </c>
      <c r="G150" s="41"/>
      <c r="H150" s="41"/>
      <c r="I150" s="244"/>
      <c r="J150" s="41"/>
      <c r="K150" s="41"/>
      <c r="L150" s="45"/>
      <c r="M150" s="245"/>
      <c r="N150" s="24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182</v>
      </c>
      <c r="AU150" s="18" t="s">
        <v>85</v>
      </c>
    </row>
    <row r="151" s="14" customFormat="1">
      <c r="A151" s="14"/>
      <c r="B151" s="257"/>
      <c r="C151" s="258"/>
      <c r="D151" s="242" t="s">
        <v>184</v>
      </c>
      <c r="E151" s="259" t="s">
        <v>1</v>
      </c>
      <c r="F151" s="260" t="s">
        <v>2019</v>
      </c>
      <c r="G151" s="258"/>
      <c r="H151" s="261">
        <v>105.39400000000001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7" t="s">
        <v>184</v>
      </c>
      <c r="AU151" s="267" t="s">
        <v>85</v>
      </c>
      <c r="AV151" s="14" t="s">
        <v>85</v>
      </c>
      <c r="AW151" s="14" t="s">
        <v>34</v>
      </c>
      <c r="AX151" s="14" t="s">
        <v>21</v>
      </c>
      <c r="AY151" s="267" t="s">
        <v>173</v>
      </c>
    </row>
    <row r="152" s="2" customFormat="1">
      <c r="A152" s="39"/>
      <c r="B152" s="40"/>
      <c r="C152" s="229" t="s">
        <v>232</v>
      </c>
      <c r="D152" s="229" t="s">
        <v>175</v>
      </c>
      <c r="E152" s="230" t="s">
        <v>2020</v>
      </c>
      <c r="F152" s="231" t="s">
        <v>2021</v>
      </c>
      <c r="G152" s="232" t="s">
        <v>2022</v>
      </c>
      <c r="H152" s="233">
        <v>0.040000000000000001</v>
      </c>
      <c r="I152" s="234"/>
      <c r="J152" s="235">
        <f>ROUND(I152*H152,2)</f>
        <v>0</v>
      </c>
      <c r="K152" s="231" t="s">
        <v>681</v>
      </c>
      <c r="L152" s="45"/>
      <c r="M152" s="236" t="s">
        <v>1</v>
      </c>
      <c r="N152" s="237" t="s">
        <v>42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180</v>
      </c>
      <c r="AT152" s="240" t="s">
        <v>175</v>
      </c>
      <c r="AU152" s="240" t="s">
        <v>85</v>
      </c>
      <c r="AY152" s="18" t="s">
        <v>173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21</v>
      </c>
      <c r="BK152" s="241">
        <f>ROUND(I152*H152,2)</f>
        <v>0</v>
      </c>
      <c r="BL152" s="18" t="s">
        <v>180</v>
      </c>
      <c r="BM152" s="240" t="s">
        <v>2023</v>
      </c>
    </row>
    <row r="153" s="2" customFormat="1">
      <c r="A153" s="39"/>
      <c r="B153" s="40"/>
      <c r="C153" s="41"/>
      <c r="D153" s="242" t="s">
        <v>182</v>
      </c>
      <c r="E153" s="41"/>
      <c r="F153" s="243" t="s">
        <v>2024</v>
      </c>
      <c r="G153" s="41"/>
      <c r="H153" s="41"/>
      <c r="I153" s="244"/>
      <c r="J153" s="41"/>
      <c r="K153" s="41"/>
      <c r="L153" s="45"/>
      <c r="M153" s="245"/>
      <c r="N153" s="24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182</v>
      </c>
      <c r="AU153" s="18" t="s">
        <v>85</v>
      </c>
    </row>
    <row r="154" s="14" customFormat="1">
      <c r="A154" s="14"/>
      <c r="B154" s="257"/>
      <c r="C154" s="258"/>
      <c r="D154" s="242" t="s">
        <v>184</v>
      </c>
      <c r="E154" s="259" t="s">
        <v>1</v>
      </c>
      <c r="F154" s="260" t="s">
        <v>2025</v>
      </c>
      <c r="G154" s="258"/>
      <c r="H154" s="261">
        <v>0.040000000000000001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7" t="s">
        <v>184</v>
      </c>
      <c r="AU154" s="267" t="s">
        <v>85</v>
      </c>
      <c r="AV154" s="14" t="s">
        <v>85</v>
      </c>
      <c r="AW154" s="14" t="s">
        <v>34</v>
      </c>
      <c r="AX154" s="14" t="s">
        <v>21</v>
      </c>
      <c r="AY154" s="267" t="s">
        <v>173</v>
      </c>
    </row>
    <row r="155" s="2" customFormat="1">
      <c r="A155" s="39"/>
      <c r="B155" s="40"/>
      <c r="C155" s="291" t="s">
        <v>238</v>
      </c>
      <c r="D155" s="291" t="s">
        <v>295</v>
      </c>
      <c r="E155" s="292" t="s">
        <v>2026</v>
      </c>
      <c r="F155" s="293" t="s">
        <v>2027</v>
      </c>
      <c r="G155" s="294" t="s">
        <v>516</v>
      </c>
      <c r="H155" s="295">
        <v>112</v>
      </c>
      <c r="I155" s="296"/>
      <c r="J155" s="297">
        <f>ROUND(I155*H155,2)</f>
        <v>0</v>
      </c>
      <c r="K155" s="293" t="s">
        <v>681</v>
      </c>
      <c r="L155" s="298"/>
      <c r="M155" s="299" t="s">
        <v>1</v>
      </c>
      <c r="N155" s="300" t="s">
        <v>42</v>
      </c>
      <c r="O155" s="92"/>
      <c r="P155" s="238">
        <f>O155*H155</f>
        <v>0</v>
      </c>
      <c r="Q155" s="238">
        <v>0.00123</v>
      </c>
      <c r="R155" s="238">
        <f>Q155*H155</f>
        <v>0.13775999999999999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238</v>
      </c>
      <c r="AT155" s="240" t="s">
        <v>295</v>
      </c>
      <c r="AU155" s="240" t="s">
        <v>85</v>
      </c>
      <c r="AY155" s="18" t="s">
        <v>173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21</v>
      </c>
      <c r="BK155" s="241">
        <f>ROUND(I155*H155,2)</f>
        <v>0</v>
      </c>
      <c r="BL155" s="18" t="s">
        <v>180</v>
      </c>
      <c r="BM155" s="240" t="s">
        <v>2028</v>
      </c>
    </row>
    <row r="156" s="2" customFormat="1">
      <c r="A156" s="39"/>
      <c r="B156" s="40"/>
      <c r="C156" s="41"/>
      <c r="D156" s="242" t="s">
        <v>182</v>
      </c>
      <c r="E156" s="41"/>
      <c r="F156" s="243" t="s">
        <v>2027</v>
      </c>
      <c r="G156" s="41"/>
      <c r="H156" s="41"/>
      <c r="I156" s="244"/>
      <c r="J156" s="41"/>
      <c r="K156" s="41"/>
      <c r="L156" s="45"/>
      <c r="M156" s="245"/>
      <c r="N156" s="24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182</v>
      </c>
      <c r="AU156" s="18" t="s">
        <v>85</v>
      </c>
    </row>
    <row r="157" s="13" customFormat="1">
      <c r="A157" s="13"/>
      <c r="B157" s="247"/>
      <c r="C157" s="248"/>
      <c r="D157" s="242" t="s">
        <v>184</v>
      </c>
      <c r="E157" s="249" t="s">
        <v>1</v>
      </c>
      <c r="F157" s="250" t="s">
        <v>2029</v>
      </c>
      <c r="G157" s="248"/>
      <c r="H157" s="249" t="s">
        <v>1</v>
      </c>
      <c r="I157" s="251"/>
      <c r="J157" s="248"/>
      <c r="K157" s="248"/>
      <c r="L157" s="252"/>
      <c r="M157" s="253"/>
      <c r="N157" s="254"/>
      <c r="O157" s="254"/>
      <c r="P157" s="254"/>
      <c r="Q157" s="254"/>
      <c r="R157" s="254"/>
      <c r="S157" s="254"/>
      <c r="T157" s="25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6" t="s">
        <v>184</v>
      </c>
      <c r="AU157" s="256" t="s">
        <v>85</v>
      </c>
      <c r="AV157" s="13" t="s">
        <v>21</v>
      </c>
      <c r="AW157" s="13" t="s">
        <v>34</v>
      </c>
      <c r="AX157" s="13" t="s">
        <v>77</v>
      </c>
      <c r="AY157" s="256" t="s">
        <v>173</v>
      </c>
    </row>
    <row r="158" s="14" customFormat="1">
      <c r="A158" s="14"/>
      <c r="B158" s="257"/>
      <c r="C158" s="258"/>
      <c r="D158" s="242" t="s">
        <v>184</v>
      </c>
      <c r="E158" s="259" t="s">
        <v>1</v>
      </c>
      <c r="F158" s="260" t="s">
        <v>2030</v>
      </c>
      <c r="G158" s="258"/>
      <c r="H158" s="261">
        <v>112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7" t="s">
        <v>184</v>
      </c>
      <c r="AU158" s="267" t="s">
        <v>85</v>
      </c>
      <c r="AV158" s="14" t="s">
        <v>85</v>
      </c>
      <c r="AW158" s="14" t="s">
        <v>34</v>
      </c>
      <c r="AX158" s="14" t="s">
        <v>21</v>
      </c>
      <c r="AY158" s="267" t="s">
        <v>173</v>
      </c>
    </row>
    <row r="159" s="2" customFormat="1" ht="21.75" customHeight="1">
      <c r="A159" s="39"/>
      <c r="B159" s="40"/>
      <c r="C159" s="291" t="s">
        <v>248</v>
      </c>
      <c r="D159" s="291" t="s">
        <v>295</v>
      </c>
      <c r="E159" s="292" t="s">
        <v>1284</v>
      </c>
      <c r="F159" s="293" t="s">
        <v>1285</v>
      </c>
      <c r="G159" s="294" t="s">
        <v>516</v>
      </c>
      <c r="H159" s="295">
        <v>140</v>
      </c>
      <c r="I159" s="296"/>
      <c r="J159" s="297">
        <f>ROUND(I159*H159,2)</f>
        <v>0</v>
      </c>
      <c r="K159" s="293" t="s">
        <v>681</v>
      </c>
      <c r="L159" s="298"/>
      <c r="M159" s="299" t="s">
        <v>1</v>
      </c>
      <c r="N159" s="300" t="s">
        <v>42</v>
      </c>
      <c r="O159" s="92"/>
      <c r="P159" s="238">
        <f>O159*H159</f>
        <v>0</v>
      </c>
      <c r="Q159" s="238">
        <v>0.00021000000000000001</v>
      </c>
      <c r="R159" s="238">
        <f>Q159*H159</f>
        <v>0.029400000000000003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238</v>
      </c>
      <c r="AT159" s="240" t="s">
        <v>295</v>
      </c>
      <c r="AU159" s="240" t="s">
        <v>85</v>
      </c>
      <c r="AY159" s="18" t="s">
        <v>173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21</v>
      </c>
      <c r="BK159" s="241">
        <f>ROUND(I159*H159,2)</f>
        <v>0</v>
      </c>
      <c r="BL159" s="18" t="s">
        <v>180</v>
      </c>
      <c r="BM159" s="240" t="s">
        <v>2031</v>
      </c>
    </row>
    <row r="160" s="2" customFormat="1">
      <c r="A160" s="39"/>
      <c r="B160" s="40"/>
      <c r="C160" s="41"/>
      <c r="D160" s="242" t="s">
        <v>182</v>
      </c>
      <c r="E160" s="41"/>
      <c r="F160" s="243" t="s">
        <v>1285</v>
      </c>
      <c r="G160" s="41"/>
      <c r="H160" s="41"/>
      <c r="I160" s="244"/>
      <c r="J160" s="41"/>
      <c r="K160" s="41"/>
      <c r="L160" s="45"/>
      <c r="M160" s="245"/>
      <c r="N160" s="24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182</v>
      </c>
      <c r="AU160" s="18" t="s">
        <v>85</v>
      </c>
    </row>
    <row r="161" s="14" customFormat="1">
      <c r="A161" s="14"/>
      <c r="B161" s="257"/>
      <c r="C161" s="258"/>
      <c r="D161" s="242" t="s">
        <v>184</v>
      </c>
      <c r="E161" s="259" t="s">
        <v>1</v>
      </c>
      <c r="F161" s="260" t="s">
        <v>2032</v>
      </c>
      <c r="G161" s="258"/>
      <c r="H161" s="261">
        <v>140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7" t="s">
        <v>184</v>
      </c>
      <c r="AU161" s="267" t="s">
        <v>85</v>
      </c>
      <c r="AV161" s="14" t="s">
        <v>85</v>
      </c>
      <c r="AW161" s="14" t="s">
        <v>34</v>
      </c>
      <c r="AX161" s="14" t="s">
        <v>21</v>
      </c>
      <c r="AY161" s="267" t="s">
        <v>173</v>
      </c>
    </row>
    <row r="162" s="2" customFormat="1">
      <c r="A162" s="39"/>
      <c r="B162" s="40"/>
      <c r="C162" s="229" t="s">
        <v>26</v>
      </c>
      <c r="D162" s="229" t="s">
        <v>175</v>
      </c>
      <c r="E162" s="230" t="s">
        <v>2033</v>
      </c>
      <c r="F162" s="231" t="s">
        <v>2034</v>
      </c>
      <c r="G162" s="232" t="s">
        <v>2022</v>
      </c>
      <c r="H162" s="233">
        <v>0.040000000000000001</v>
      </c>
      <c r="I162" s="234"/>
      <c r="J162" s="235">
        <f>ROUND(I162*H162,2)</f>
        <v>0</v>
      </c>
      <c r="K162" s="231" t="s">
        <v>681</v>
      </c>
      <c r="L162" s="45"/>
      <c r="M162" s="236" t="s">
        <v>1</v>
      </c>
      <c r="N162" s="237" t="s">
        <v>42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180</v>
      </c>
      <c r="AT162" s="240" t="s">
        <v>175</v>
      </c>
      <c r="AU162" s="240" t="s">
        <v>85</v>
      </c>
      <c r="AY162" s="18" t="s">
        <v>173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21</v>
      </c>
      <c r="BK162" s="241">
        <f>ROUND(I162*H162,2)</f>
        <v>0</v>
      </c>
      <c r="BL162" s="18" t="s">
        <v>180</v>
      </c>
      <c r="BM162" s="240" t="s">
        <v>2035</v>
      </c>
    </row>
    <row r="163" s="2" customFormat="1">
      <c r="A163" s="39"/>
      <c r="B163" s="40"/>
      <c r="C163" s="41"/>
      <c r="D163" s="242" t="s">
        <v>182</v>
      </c>
      <c r="E163" s="41"/>
      <c r="F163" s="243" t="s">
        <v>2036</v>
      </c>
      <c r="G163" s="41"/>
      <c r="H163" s="41"/>
      <c r="I163" s="244"/>
      <c r="J163" s="41"/>
      <c r="K163" s="41"/>
      <c r="L163" s="45"/>
      <c r="M163" s="245"/>
      <c r="N163" s="24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182</v>
      </c>
      <c r="AU163" s="18" t="s">
        <v>85</v>
      </c>
    </row>
    <row r="164" s="14" customFormat="1">
      <c r="A164" s="14"/>
      <c r="B164" s="257"/>
      <c r="C164" s="258"/>
      <c r="D164" s="242" t="s">
        <v>184</v>
      </c>
      <c r="E164" s="259" t="s">
        <v>1</v>
      </c>
      <c r="F164" s="260" t="s">
        <v>2025</v>
      </c>
      <c r="G164" s="258"/>
      <c r="H164" s="261">
        <v>0.040000000000000001</v>
      </c>
      <c r="I164" s="262"/>
      <c r="J164" s="258"/>
      <c r="K164" s="258"/>
      <c r="L164" s="263"/>
      <c r="M164" s="264"/>
      <c r="N164" s="265"/>
      <c r="O164" s="265"/>
      <c r="P164" s="265"/>
      <c r="Q164" s="265"/>
      <c r="R164" s="265"/>
      <c r="S164" s="265"/>
      <c r="T164" s="26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7" t="s">
        <v>184</v>
      </c>
      <c r="AU164" s="267" t="s">
        <v>85</v>
      </c>
      <c r="AV164" s="14" t="s">
        <v>85</v>
      </c>
      <c r="AW164" s="14" t="s">
        <v>34</v>
      </c>
      <c r="AX164" s="14" t="s">
        <v>21</v>
      </c>
      <c r="AY164" s="267" t="s">
        <v>173</v>
      </c>
    </row>
    <row r="165" s="2" customFormat="1">
      <c r="A165" s="39"/>
      <c r="B165" s="40"/>
      <c r="C165" s="229" t="s">
        <v>263</v>
      </c>
      <c r="D165" s="229" t="s">
        <v>175</v>
      </c>
      <c r="E165" s="230" t="s">
        <v>2037</v>
      </c>
      <c r="F165" s="231" t="s">
        <v>2038</v>
      </c>
      <c r="G165" s="232" t="s">
        <v>516</v>
      </c>
      <c r="H165" s="233">
        <v>16</v>
      </c>
      <c r="I165" s="234"/>
      <c r="J165" s="235">
        <f>ROUND(I165*H165,2)</f>
        <v>0</v>
      </c>
      <c r="K165" s="231" t="s">
        <v>681</v>
      </c>
      <c r="L165" s="45"/>
      <c r="M165" s="236" t="s">
        <v>1</v>
      </c>
      <c r="N165" s="237" t="s">
        <v>42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180</v>
      </c>
      <c r="AT165" s="240" t="s">
        <v>175</v>
      </c>
      <c r="AU165" s="240" t="s">
        <v>85</v>
      </c>
      <c r="AY165" s="18" t="s">
        <v>173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21</v>
      </c>
      <c r="BK165" s="241">
        <f>ROUND(I165*H165,2)</f>
        <v>0</v>
      </c>
      <c r="BL165" s="18" t="s">
        <v>180</v>
      </c>
      <c r="BM165" s="240" t="s">
        <v>2039</v>
      </c>
    </row>
    <row r="166" s="2" customFormat="1">
      <c r="A166" s="39"/>
      <c r="B166" s="40"/>
      <c r="C166" s="41"/>
      <c r="D166" s="242" t="s">
        <v>182</v>
      </c>
      <c r="E166" s="41"/>
      <c r="F166" s="243" t="s">
        <v>2040</v>
      </c>
      <c r="G166" s="41"/>
      <c r="H166" s="41"/>
      <c r="I166" s="244"/>
      <c r="J166" s="41"/>
      <c r="K166" s="41"/>
      <c r="L166" s="45"/>
      <c r="M166" s="245"/>
      <c r="N166" s="24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182</v>
      </c>
      <c r="AU166" s="18" t="s">
        <v>85</v>
      </c>
    </row>
    <row r="167" s="2" customFormat="1">
      <c r="A167" s="39"/>
      <c r="B167" s="40"/>
      <c r="C167" s="41"/>
      <c r="D167" s="242" t="s">
        <v>197</v>
      </c>
      <c r="E167" s="41"/>
      <c r="F167" s="279" t="s">
        <v>2041</v>
      </c>
      <c r="G167" s="41"/>
      <c r="H167" s="41"/>
      <c r="I167" s="244"/>
      <c r="J167" s="41"/>
      <c r="K167" s="41"/>
      <c r="L167" s="45"/>
      <c r="M167" s="245"/>
      <c r="N167" s="24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197</v>
      </c>
      <c r="AU167" s="18" t="s">
        <v>85</v>
      </c>
    </row>
    <row r="168" s="14" customFormat="1">
      <c r="A168" s="14"/>
      <c r="B168" s="257"/>
      <c r="C168" s="258"/>
      <c r="D168" s="242" t="s">
        <v>184</v>
      </c>
      <c r="E168" s="259" t="s">
        <v>1</v>
      </c>
      <c r="F168" s="260" t="s">
        <v>1109</v>
      </c>
      <c r="G168" s="258"/>
      <c r="H168" s="261">
        <v>16</v>
      </c>
      <c r="I168" s="262"/>
      <c r="J168" s="258"/>
      <c r="K168" s="258"/>
      <c r="L168" s="263"/>
      <c r="M168" s="264"/>
      <c r="N168" s="265"/>
      <c r="O168" s="265"/>
      <c r="P168" s="265"/>
      <c r="Q168" s="265"/>
      <c r="R168" s="265"/>
      <c r="S168" s="265"/>
      <c r="T168" s="26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7" t="s">
        <v>184</v>
      </c>
      <c r="AU168" s="267" t="s">
        <v>85</v>
      </c>
      <c r="AV168" s="14" t="s">
        <v>85</v>
      </c>
      <c r="AW168" s="14" t="s">
        <v>34</v>
      </c>
      <c r="AX168" s="14" t="s">
        <v>21</v>
      </c>
      <c r="AY168" s="267" t="s">
        <v>173</v>
      </c>
    </row>
    <row r="169" s="2" customFormat="1" ht="16.5" customHeight="1">
      <c r="A169" s="39"/>
      <c r="B169" s="40"/>
      <c r="C169" s="229" t="s">
        <v>270</v>
      </c>
      <c r="D169" s="229" t="s">
        <v>175</v>
      </c>
      <c r="E169" s="230" t="s">
        <v>2042</v>
      </c>
      <c r="F169" s="231" t="s">
        <v>2043</v>
      </c>
      <c r="G169" s="232" t="s">
        <v>2044</v>
      </c>
      <c r="H169" s="233">
        <v>4</v>
      </c>
      <c r="I169" s="234"/>
      <c r="J169" s="235">
        <f>ROUND(I169*H169,2)</f>
        <v>0</v>
      </c>
      <c r="K169" s="231" t="s">
        <v>681</v>
      </c>
      <c r="L169" s="45"/>
      <c r="M169" s="236" t="s">
        <v>1</v>
      </c>
      <c r="N169" s="237" t="s">
        <v>42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180</v>
      </c>
      <c r="AT169" s="240" t="s">
        <v>175</v>
      </c>
      <c r="AU169" s="240" t="s">
        <v>85</v>
      </c>
      <c r="AY169" s="18" t="s">
        <v>173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21</v>
      </c>
      <c r="BK169" s="241">
        <f>ROUND(I169*H169,2)</f>
        <v>0</v>
      </c>
      <c r="BL169" s="18" t="s">
        <v>180</v>
      </c>
      <c r="BM169" s="240" t="s">
        <v>2045</v>
      </c>
    </row>
    <row r="170" s="2" customFormat="1">
      <c r="A170" s="39"/>
      <c r="B170" s="40"/>
      <c r="C170" s="41"/>
      <c r="D170" s="242" t="s">
        <v>182</v>
      </c>
      <c r="E170" s="41"/>
      <c r="F170" s="243" t="s">
        <v>2046</v>
      </c>
      <c r="G170" s="41"/>
      <c r="H170" s="41"/>
      <c r="I170" s="244"/>
      <c r="J170" s="41"/>
      <c r="K170" s="41"/>
      <c r="L170" s="45"/>
      <c r="M170" s="245"/>
      <c r="N170" s="24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182</v>
      </c>
      <c r="AU170" s="18" t="s">
        <v>85</v>
      </c>
    </row>
    <row r="171" s="2" customFormat="1" ht="21.75" customHeight="1">
      <c r="A171" s="39"/>
      <c r="B171" s="40"/>
      <c r="C171" s="291" t="s">
        <v>277</v>
      </c>
      <c r="D171" s="291" t="s">
        <v>295</v>
      </c>
      <c r="E171" s="292" t="s">
        <v>2047</v>
      </c>
      <c r="F171" s="293" t="s">
        <v>2048</v>
      </c>
      <c r="G171" s="294" t="s">
        <v>516</v>
      </c>
      <c r="H171" s="295">
        <v>8</v>
      </c>
      <c r="I171" s="296"/>
      <c r="J171" s="297">
        <f>ROUND(I171*H171,2)</f>
        <v>0</v>
      </c>
      <c r="K171" s="293" t="s">
        <v>681</v>
      </c>
      <c r="L171" s="298"/>
      <c r="M171" s="299" t="s">
        <v>1</v>
      </c>
      <c r="N171" s="300" t="s">
        <v>42</v>
      </c>
      <c r="O171" s="92"/>
      <c r="P171" s="238">
        <f>O171*H171</f>
        <v>0</v>
      </c>
      <c r="Q171" s="238">
        <v>0.064000000000000001</v>
      </c>
      <c r="R171" s="238">
        <f>Q171*H171</f>
        <v>0.51200000000000001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238</v>
      </c>
      <c r="AT171" s="240" t="s">
        <v>295</v>
      </c>
      <c r="AU171" s="240" t="s">
        <v>85</v>
      </c>
      <c r="AY171" s="18" t="s">
        <v>173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21</v>
      </c>
      <c r="BK171" s="241">
        <f>ROUND(I171*H171,2)</f>
        <v>0</v>
      </c>
      <c r="BL171" s="18" t="s">
        <v>180</v>
      </c>
      <c r="BM171" s="240" t="s">
        <v>2049</v>
      </c>
    </row>
    <row r="172" s="2" customFormat="1">
      <c r="A172" s="39"/>
      <c r="B172" s="40"/>
      <c r="C172" s="41"/>
      <c r="D172" s="242" t="s">
        <v>182</v>
      </c>
      <c r="E172" s="41"/>
      <c r="F172" s="243" t="s">
        <v>2048</v>
      </c>
      <c r="G172" s="41"/>
      <c r="H172" s="41"/>
      <c r="I172" s="244"/>
      <c r="J172" s="41"/>
      <c r="K172" s="41"/>
      <c r="L172" s="45"/>
      <c r="M172" s="245"/>
      <c r="N172" s="24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182</v>
      </c>
      <c r="AU172" s="18" t="s">
        <v>85</v>
      </c>
    </row>
    <row r="173" s="2" customFormat="1">
      <c r="A173" s="39"/>
      <c r="B173" s="40"/>
      <c r="C173" s="229" t="s">
        <v>282</v>
      </c>
      <c r="D173" s="229" t="s">
        <v>175</v>
      </c>
      <c r="E173" s="230" t="s">
        <v>2050</v>
      </c>
      <c r="F173" s="231" t="s">
        <v>2051</v>
      </c>
      <c r="G173" s="232" t="s">
        <v>2022</v>
      </c>
      <c r="H173" s="233">
        <v>0.25</v>
      </c>
      <c r="I173" s="234"/>
      <c r="J173" s="235">
        <f>ROUND(I173*H173,2)</f>
        <v>0</v>
      </c>
      <c r="K173" s="231" t="s">
        <v>681</v>
      </c>
      <c r="L173" s="45"/>
      <c r="M173" s="236" t="s">
        <v>1</v>
      </c>
      <c r="N173" s="237" t="s">
        <v>42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180</v>
      </c>
      <c r="AT173" s="240" t="s">
        <v>175</v>
      </c>
      <c r="AU173" s="240" t="s">
        <v>85</v>
      </c>
      <c r="AY173" s="18" t="s">
        <v>173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21</v>
      </c>
      <c r="BK173" s="241">
        <f>ROUND(I173*H173,2)</f>
        <v>0</v>
      </c>
      <c r="BL173" s="18" t="s">
        <v>180</v>
      </c>
      <c r="BM173" s="240" t="s">
        <v>2052</v>
      </c>
    </row>
    <row r="174" s="2" customFormat="1">
      <c r="A174" s="39"/>
      <c r="B174" s="40"/>
      <c r="C174" s="41"/>
      <c r="D174" s="242" t="s">
        <v>182</v>
      </c>
      <c r="E174" s="41"/>
      <c r="F174" s="243" t="s">
        <v>2053</v>
      </c>
      <c r="G174" s="41"/>
      <c r="H174" s="41"/>
      <c r="I174" s="244"/>
      <c r="J174" s="41"/>
      <c r="K174" s="41"/>
      <c r="L174" s="45"/>
      <c r="M174" s="245"/>
      <c r="N174" s="24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182</v>
      </c>
      <c r="AU174" s="18" t="s">
        <v>85</v>
      </c>
    </row>
    <row r="175" s="2" customFormat="1">
      <c r="A175" s="39"/>
      <c r="B175" s="40"/>
      <c r="C175" s="41"/>
      <c r="D175" s="242" t="s">
        <v>197</v>
      </c>
      <c r="E175" s="41"/>
      <c r="F175" s="279" t="s">
        <v>2054</v>
      </c>
      <c r="G175" s="41"/>
      <c r="H175" s="41"/>
      <c r="I175" s="244"/>
      <c r="J175" s="41"/>
      <c r="K175" s="41"/>
      <c r="L175" s="45"/>
      <c r="M175" s="245"/>
      <c r="N175" s="24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197</v>
      </c>
      <c r="AU175" s="18" t="s">
        <v>85</v>
      </c>
    </row>
    <row r="176" s="14" customFormat="1">
      <c r="A176" s="14"/>
      <c r="B176" s="257"/>
      <c r="C176" s="258"/>
      <c r="D176" s="242" t="s">
        <v>184</v>
      </c>
      <c r="E176" s="259" t="s">
        <v>1</v>
      </c>
      <c r="F176" s="260" t="s">
        <v>2055</v>
      </c>
      <c r="G176" s="258"/>
      <c r="H176" s="261">
        <v>0.25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184</v>
      </c>
      <c r="AU176" s="267" t="s">
        <v>85</v>
      </c>
      <c r="AV176" s="14" t="s">
        <v>85</v>
      </c>
      <c r="AW176" s="14" t="s">
        <v>34</v>
      </c>
      <c r="AX176" s="14" t="s">
        <v>21</v>
      </c>
      <c r="AY176" s="267" t="s">
        <v>173</v>
      </c>
    </row>
    <row r="177" s="2" customFormat="1">
      <c r="A177" s="39"/>
      <c r="B177" s="40"/>
      <c r="C177" s="229" t="s">
        <v>8</v>
      </c>
      <c r="D177" s="229" t="s">
        <v>175</v>
      </c>
      <c r="E177" s="230" t="s">
        <v>2056</v>
      </c>
      <c r="F177" s="231" t="s">
        <v>2057</v>
      </c>
      <c r="G177" s="232" t="s">
        <v>2022</v>
      </c>
      <c r="H177" s="233">
        <v>0.25</v>
      </c>
      <c r="I177" s="234"/>
      <c r="J177" s="235">
        <f>ROUND(I177*H177,2)</f>
        <v>0</v>
      </c>
      <c r="K177" s="231" t="s">
        <v>681</v>
      </c>
      <c r="L177" s="45"/>
      <c r="M177" s="236" t="s">
        <v>1</v>
      </c>
      <c r="N177" s="237" t="s">
        <v>42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180</v>
      </c>
      <c r="AT177" s="240" t="s">
        <v>175</v>
      </c>
      <c r="AU177" s="240" t="s">
        <v>85</v>
      </c>
      <c r="AY177" s="18" t="s">
        <v>173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21</v>
      </c>
      <c r="BK177" s="241">
        <f>ROUND(I177*H177,2)</f>
        <v>0</v>
      </c>
      <c r="BL177" s="18" t="s">
        <v>180</v>
      </c>
      <c r="BM177" s="240" t="s">
        <v>2058</v>
      </c>
    </row>
    <row r="178" s="2" customFormat="1">
      <c r="A178" s="39"/>
      <c r="B178" s="40"/>
      <c r="C178" s="41"/>
      <c r="D178" s="242" t="s">
        <v>182</v>
      </c>
      <c r="E178" s="41"/>
      <c r="F178" s="243" t="s">
        <v>2059</v>
      </c>
      <c r="G178" s="41"/>
      <c r="H178" s="41"/>
      <c r="I178" s="244"/>
      <c r="J178" s="41"/>
      <c r="K178" s="41"/>
      <c r="L178" s="45"/>
      <c r="M178" s="245"/>
      <c r="N178" s="24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182</v>
      </c>
      <c r="AU178" s="18" t="s">
        <v>85</v>
      </c>
    </row>
    <row r="179" s="2" customFormat="1">
      <c r="A179" s="39"/>
      <c r="B179" s="40"/>
      <c r="C179" s="41"/>
      <c r="D179" s="242" t="s">
        <v>197</v>
      </c>
      <c r="E179" s="41"/>
      <c r="F179" s="279" t="s">
        <v>2060</v>
      </c>
      <c r="G179" s="41"/>
      <c r="H179" s="41"/>
      <c r="I179" s="244"/>
      <c r="J179" s="41"/>
      <c r="K179" s="41"/>
      <c r="L179" s="45"/>
      <c r="M179" s="245"/>
      <c r="N179" s="24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197</v>
      </c>
      <c r="AU179" s="18" t="s">
        <v>85</v>
      </c>
    </row>
    <row r="180" s="14" customFormat="1">
      <c r="A180" s="14"/>
      <c r="B180" s="257"/>
      <c r="C180" s="258"/>
      <c r="D180" s="242" t="s">
        <v>184</v>
      </c>
      <c r="E180" s="259" t="s">
        <v>1</v>
      </c>
      <c r="F180" s="260" t="s">
        <v>2055</v>
      </c>
      <c r="G180" s="258"/>
      <c r="H180" s="261">
        <v>0.25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7" t="s">
        <v>184</v>
      </c>
      <c r="AU180" s="267" t="s">
        <v>85</v>
      </c>
      <c r="AV180" s="14" t="s">
        <v>85</v>
      </c>
      <c r="AW180" s="14" t="s">
        <v>34</v>
      </c>
      <c r="AX180" s="14" t="s">
        <v>21</v>
      </c>
      <c r="AY180" s="267" t="s">
        <v>173</v>
      </c>
    </row>
    <row r="181" s="2" customFormat="1">
      <c r="A181" s="39"/>
      <c r="B181" s="40"/>
      <c r="C181" s="229" t="s">
        <v>294</v>
      </c>
      <c r="D181" s="229" t="s">
        <v>175</v>
      </c>
      <c r="E181" s="230" t="s">
        <v>2061</v>
      </c>
      <c r="F181" s="231" t="s">
        <v>2062</v>
      </c>
      <c r="G181" s="232" t="s">
        <v>194</v>
      </c>
      <c r="H181" s="233">
        <v>214.31</v>
      </c>
      <c r="I181" s="234"/>
      <c r="J181" s="235">
        <f>ROUND(I181*H181,2)</f>
        <v>0</v>
      </c>
      <c r="K181" s="231" t="s">
        <v>681</v>
      </c>
      <c r="L181" s="45"/>
      <c r="M181" s="236" t="s">
        <v>1</v>
      </c>
      <c r="N181" s="237" t="s">
        <v>42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180</v>
      </c>
      <c r="AT181" s="240" t="s">
        <v>175</v>
      </c>
      <c r="AU181" s="240" t="s">
        <v>85</v>
      </c>
      <c r="AY181" s="18" t="s">
        <v>173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21</v>
      </c>
      <c r="BK181" s="241">
        <f>ROUND(I181*H181,2)</f>
        <v>0</v>
      </c>
      <c r="BL181" s="18" t="s">
        <v>180</v>
      </c>
      <c r="BM181" s="240" t="s">
        <v>2063</v>
      </c>
    </row>
    <row r="182" s="2" customFormat="1">
      <c r="A182" s="39"/>
      <c r="B182" s="40"/>
      <c r="C182" s="41"/>
      <c r="D182" s="242" t="s">
        <v>182</v>
      </c>
      <c r="E182" s="41"/>
      <c r="F182" s="243" t="s">
        <v>2064</v>
      </c>
      <c r="G182" s="41"/>
      <c r="H182" s="41"/>
      <c r="I182" s="244"/>
      <c r="J182" s="41"/>
      <c r="K182" s="41"/>
      <c r="L182" s="45"/>
      <c r="M182" s="245"/>
      <c r="N182" s="24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182</v>
      </c>
      <c r="AU182" s="18" t="s">
        <v>85</v>
      </c>
    </row>
    <row r="183" s="2" customFormat="1">
      <c r="A183" s="39"/>
      <c r="B183" s="40"/>
      <c r="C183" s="41"/>
      <c r="D183" s="242" t="s">
        <v>197</v>
      </c>
      <c r="E183" s="41"/>
      <c r="F183" s="279" t="s">
        <v>2065</v>
      </c>
      <c r="G183" s="41"/>
      <c r="H183" s="41"/>
      <c r="I183" s="244"/>
      <c r="J183" s="41"/>
      <c r="K183" s="41"/>
      <c r="L183" s="45"/>
      <c r="M183" s="245"/>
      <c r="N183" s="24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197</v>
      </c>
      <c r="AU183" s="18" t="s">
        <v>85</v>
      </c>
    </row>
    <row r="184" s="13" customFormat="1">
      <c r="A184" s="13"/>
      <c r="B184" s="247"/>
      <c r="C184" s="248"/>
      <c r="D184" s="242" t="s">
        <v>184</v>
      </c>
      <c r="E184" s="249" t="s">
        <v>1</v>
      </c>
      <c r="F184" s="250" t="s">
        <v>2066</v>
      </c>
      <c r="G184" s="248"/>
      <c r="H184" s="249" t="s">
        <v>1</v>
      </c>
      <c r="I184" s="251"/>
      <c r="J184" s="248"/>
      <c r="K184" s="248"/>
      <c r="L184" s="252"/>
      <c r="M184" s="253"/>
      <c r="N184" s="254"/>
      <c r="O184" s="254"/>
      <c r="P184" s="254"/>
      <c r="Q184" s="254"/>
      <c r="R184" s="254"/>
      <c r="S184" s="254"/>
      <c r="T184" s="25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6" t="s">
        <v>184</v>
      </c>
      <c r="AU184" s="256" t="s">
        <v>85</v>
      </c>
      <c r="AV184" s="13" t="s">
        <v>21</v>
      </c>
      <c r="AW184" s="13" t="s">
        <v>34</v>
      </c>
      <c r="AX184" s="13" t="s">
        <v>77</v>
      </c>
      <c r="AY184" s="256" t="s">
        <v>173</v>
      </c>
    </row>
    <row r="185" s="14" customFormat="1">
      <c r="A185" s="14"/>
      <c r="B185" s="257"/>
      <c r="C185" s="258"/>
      <c r="D185" s="242" t="s">
        <v>184</v>
      </c>
      <c r="E185" s="259" t="s">
        <v>1</v>
      </c>
      <c r="F185" s="260" t="s">
        <v>2067</v>
      </c>
      <c r="G185" s="258"/>
      <c r="H185" s="261">
        <v>107.59999999999999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7" t="s">
        <v>184</v>
      </c>
      <c r="AU185" s="267" t="s">
        <v>85</v>
      </c>
      <c r="AV185" s="14" t="s">
        <v>85</v>
      </c>
      <c r="AW185" s="14" t="s">
        <v>34</v>
      </c>
      <c r="AX185" s="14" t="s">
        <v>77</v>
      </c>
      <c r="AY185" s="267" t="s">
        <v>173</v>
      </c>
    </row>
    <row r="186" s="13" customFormat="1">
      <c r="A186" s="13"/>
      <c r="B186" s="247"/>
      <c r="C186" s="248"/>
      <c r="D186" s="242" t="s">
        <v>184</v>
      </c>
      <c r="E186" s="249" t="s">
        <v>1</v>
      </c>
      <c r="F186" s="250" t="s">
        <v>2068</v>
      </c>
      <c r="G186" s="248"/>
      <c r="H186" s="249" t="s">
        <v>1</v>
      </c>
      <c r="I186" s="251"/>
      <c r="J186" s="248"/>
      <c r="K186" s="248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184</v>
      </c>
      <c r="AU186" s="256" t="s">
        <v>85</v>
      </c>
      <c r="AV186" s="13" t="s">
        <v>21</v>
      </c>
      <c r="AW186" s="13" t="s">
        <v>34</v>
      </c>
      <c r="AX186" s="13" t="s">
        <v>77</v>
      </c>
      <c r="AY186" s="256" t="s">
        <v>173</v>
      </c>
    </row>
    <row r="187" s="14" customFormat="1">
      <c r="A187" s="14"/>
      <c r="B187" s="257"/>
      <c r="C187" s="258"/>
      <c r="D187" s="242" t="s">
        <v>184</v>
      </c>
      <c r="E187" s="259" t="s">
        <v>1</v>
      </c>
      <c r="F187" s="260" t="s">
        <v>2069</v>
      </c>
      <c r="G187" s="258"/>
      <c r="H187" s="261">
        <v>106.70999999999999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7" t="s">
        <v>184</v>
      </c>
      <c r="AU187" s="267" t="s">
        <v>85</v>
      </c>
      <c r="AV187" s="14" t="s">
        <v>85</v>
      </c>
      <c r="AW187" s="14" t="s">
        <v>34</v>
      </c>
      <c r="AX187" s="14" t="s">
        <v>77</v>
      </c>
      <c r="AY187" s="267" t="s">
        <v>173</v>
      </c>
    </row>
    <row r="188" s="15" customFormat="1">
      <c r="A188" s="15"/>
      <c r="B188" s="268"/>
      <c r="C188" s="269"/>
      <c r="D188" s="242" t="s">
        <v>184</v>
      </c>
      <c r="E188" s="270" t="s">
        <v>1</v>
      </c>
      <c r="F188" s="271" t="s">
        <v>187</v>
      </c>
      <c r="G188" s="269"/>
      <c r="H188" s="272">
        <v>214.31</v>
      </c>
      <c r="I188" s="273"/>
      <c r="J188" s="269"/>
      <c r="K188" s="269"/>
      <c r="L188" s="274"/>
      <c r="M188" s="275"/>
      <c r="N188" s="276"/>
      <c r="O188" s="276"/>
      <c r="P188" s="276"/>
      <c r="Q188" s="276"/>
      <c r="R188" s="276"/>
      <c r="S188" s="276"/>
      <c r="T188" s="27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8" t="s">
        <v>184</v>
      </c>
      <c r="AU188" s="278" t="s">
        <v>85</v>
      </c>
      <c r="AV188" s="15" t="s">
        <v>180</v>
      </c>
      <c r="AW188" s="15" t="s">
        <v>34</v>
      </c>
      <c r="AX188" s="15" t="s">
        <v>21</v>
      </c>
      <c r="AY188" s="278" t="s">
        <v>173</v>
      </c>
    </row>
    <row r="189" s="2" customFormat="1">
      <c r="A189" s="39"/>
      <c r="B189" s="40"/>
      <c r="C189" s="229" t="s">
        <v>301</v>
      </c>
      <c r="D189" s="229" t="s">
        <v>175</v>
      </c>
      <c r="E189" s="230" t="s">
        <v>2070</v>
      </c>
      <c r="F189" s="231" t="s">
        <v>2071</v>
      </c>
      <c r="G189" s="232" t="s">
        <v>194</v>
      </c>
      <c r="H189" s="233">
        <v>253.59700000000001</v>
      </c>
      <c r="I189" s="234"/>
      <c r="J189" s="235">
        <f>ROUND(I189*H189,2)</f>
        <v>0</v>
      </c>
      <c r="K189" s="231" t="s">
        <v>681</v>
      </c>
      <c r="L189" s="45"/>
      <c r="M189" s="236" t="s">
        <v>1</v>
      </c>
      <c r="N189" s="237" t="s">
        <v>42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180</v>
      </c>
      <c r="AT189" s="240" t="s">
        <v>175</v>
      </c>
      <c r="AU189" s="240" t="s">
        <v>85</v>
      </c>
      <c r="AY189" s="18" t="s">
        <v>173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21</v>
      </c>
      <c r="BK189" s="241">
        <f>ROUND(I189*H189,2)</f>
        <v>0</v>
      </c>
      <c r="BL189" s="18" t="s">
        <v>180</v>
      </c>
      <c r="BM189" s="240" t="s">
        <v>2072</v>
      </c>
    </row>
    <row r="190" s="2" customFormat="1">
      <c r="A190" s="39"/>
      <c r="B190" s="40"/>
      <c r="C190" s="41"/>
      <c r="D190" s="242" t="s">
        <v>182</v>
      </c>
      <c r="E190" s="41"/>
      <c r="F190" s="243" t="s">
        <v>2073</v>
      </c>
      <c r="G190" s="41"/>
      <c r="H190" s="41"/>
      <c r="I190" s="244"/>
      <c r="J190" s="41"/>
      <c r="K190" s="41"/>
      <c r="L190" s="45"/>
      <c r="M190" s="245"/>
      <c r="N190" s="24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182</v>
      </c>
      <c r="AU190" s="18" t="s">
        <v>85</v>
      </c>
    </row>
    <row r="191" s="2" customFormat="1">
      <c r="A191" s="39"/>
      <c r="B191" s="40"/>
      <c r="C191" s="41"/>
      <c r="D191" s="242" t="s">
        <v>197</v>
      </c>
      <c r="E191" s="41"/>
      <c r="F191" s="279" t="s">
        <v>2074</v>
      </c>
      <c r="G191" s="41"/>
      <c r="H191" s="41"/>
      <c r="I191" s="244"/>
      <c r="J191" s="41"/>
      <c r="K191" s="41"/>
      <c r="L191" s="45"/>
      <c r="M191" s="245"/>
      <c r="N191" s="24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197</v>
      </c>
      <c r="AU191" s="18" t="s">
        <v>85</v>
      </c>
    </row>
    <row r="192" s="13" customFormat="1">
      <c r="A192" s="13"/>
      <c r="B192" s="247"/>
      <c r="C192" s="248"/>
      <c r="D192" s="242" t="s">
        <v>184</v>
      </c>
      <c r="E192" s="249" t="s">
        <v>1</v>
      </c>
      <c r="F192" s="250" t="s">
        <v>2066</v>
      </c>
      <c r="G192" s="248"/>
      <c r="H192" s="249" t="s">
        <v>1</v>
      </c>
      <c r="I192" s="251"/>
      <c r="J192" s="248"/>
      <c r="K192" s="248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184</v>
      </c>
      <c r="AU192" s="256" t="s">
        <v>85</v>
      </c>
      <c r="AV192" s="13" t="s">
        <v>21</v>
      </c>
      <c r="AW192" s="13" t="s">
        <v>34</v>
      </c>
      <c r="AX192" s="13" t="s">
        <v>77</v>
      </c>
      <c r="AY192" s="256" t="s">
        <v>173</v>
      </c>
    </row>
    <row r="193" s="14" customFormat="1">
      <c r="A193" s="14"/>
      <c r="B193" s="257"/>
      <c r="C193" s="258"/>
      <c r="D193" s="242" t="s">
        <v>184</v>
      </c>
      <c r="E193" s="259" t="s">
        <v>1</v>
      </c>
      <c r="F193" s="260" t="s">
        <v>2067</v>
      </c>
      <c r="G193" s="258"/>
      <c r="H193" s="261">
        <v>107.59999999999999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7" t="s">
        <v>184</v>
      </c>
      <c r="AU193" s="267" t="s">
        <v>85</v>
      </c>
      <c r="AV193" s="14" t="s">
        <v>85</v>
      </c>
      <c r="AW193" s="14" t="s">
        <v>34</v>
      </c>
      <c r="AX193" s="14" t="s">
        <v>77</v>
      </c>
      <c r="AY193" s="267" t="s">
        <v>173</v>
      </c>
    </row>
    <row r="194" s="13" customFormat="1">
      <c r="A194" s="13"/>
      <c r="B194" s="247"/>
      <c r="C194" s="248"/>
      <c r="D194" s="242" t="s">
        <v>184</v>
      </c>
      <c r="E194" s="249" t="s">
        <v>1</v>
      </c>
      <c r="F194" s="250" t="s">
        <v>2075</v>
      </c>
      <c r="G194" s="248"/>
      <c r="H194" s="249" t="s">
        <v>1</v>
      </c>
      <c r="I194" s="251"/>
      <c r="J194" s="248"/>
      <c r="K194" s="248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184</v>
      </c>
      <c r="AU194" s="256" t="s">
        <v>85</v>
      </c>
      <c r="AV194" s="13" t="s">
        <v>21</v>
      </c>
      <c r="AW194" s="13" t="s">
        <v>34</v>
      </c>
      <c r="AX194" s="13" t="s">
        <v>77</v>
      </c>
      <c r="AY194" s="256" t="s">
        <v>173</v>
      </c>
    </row>
    <row r="195" s="14" customFormat="1">
      <c r="A195" s="14"/>
      <c r="B195" s="257"/>
      <c r="C195" s="258"/>
      <c r="D195" s="242" t="s">
        <v>184</v>
      </c>
      <c r="E195" s="259" t="s">
        <v>1</v>
      </c>
      <c r="F195" s="260" t="s">
        <v>2076</v>
      </c>
      <c r="G195" s="258"/>
      <c r="H195" s="261">
        <v>39.286999999999999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7" t="s">
        <v>184</v>
      </c>
      <c r="AU195" s="267" t="s">
        <v>85</v>
      </c>
      <c r="AV195" s="14" t="s">
        <v>85</v>
      </c>
      <c r="AW195" s="14" t="s">
        <v>34</v>
      </c>
      <c r="AX195" s="14" t="s">
        <v>77</v>
      </c>
      <c r="AY195" s="267" t="s">
        <v>173</v>
      </c>
    </row>
    <row r="196" s="13" customFormat="1">
      <c r="A196" s="13"/>
      <c r="B196" s="247"/>
      <c r="C196" s="248"/>
      <c r="D196" s="242" t="s">
        <v>184</v>
      </c>
      <c r="E196" s="249" t="s">
        <v>1</v>
      </c>
      <c r="F196" s="250" t="s">
        <v>2068</v>
      </c>
      <c r="G196" s="248"/>
      <c r="H196" s="249" t="s">
        <v>1</v>
      </c>
      <c r="I196" s="251"/>
      <c r="J196" s="248"/>
      <c r="K196" s="248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184</v>
      </c>
      <c r="AU196" s="256" t="s">
        <v>85</v>
      </c>
      <c r="AV196" s="13" t="s">
        <v>21</v>
      </c>
      <c r="AW196" s="13" t="s">
        <v>34</v>
      </c>
      <c r="AX196" s="13" t="s">
        <v>77</v>
      </c>
      <c r="AY196" s="256" t="s">
        <v>173</v>
      </c>
    </row>
    <row r="197" s="14" customFormat="1">
      <c r="A197" s="14"/>
      <c r="B197" s="257"/>
      <c r="C197" s="258"/>
      <c r="D197" s="242" t="s">
        <v>184</v>
      </c>
      <c r="E197" s="259" t="s">
        <v>1</v>
      </c>
      <c r="F197" s="260" t="s">
        <v>2069</v>
      </c>
      <c r="G197" s="258"/>
      <c r="H197" s="261">
        <v>106.70999999999999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7" t="s">
        <v>184</v>
      </c>
      <c r="AU197" s="267" t="s">
        <v>85</v>
      </c>
      <c r="AV197" s="14" t="s">
        <v>85</v>
      </c>
      <c r="AW197" s="14" t="s">
        <v>34</v>
      </c>
      <c r="AX197" s="14" t="s">
        <v>77</v>
      </c>
      <c r="AY197" s="267" t="s">
        <v>173</v>
      </c>
    </row>
    <row r="198" s="15" customFormat="1">
      <c r="A198" s="15"/>
      <c r="B198" s="268"/>
      <c r="C198" s="269"/>
      <c r="D198" s="242" t="s">
        <v>184</v>
      </c>
      <c r="E198" s="270" t="s">
        <v>1</v>
      </c>
      <c r="F198" s="271" t="s">
        <v>187</v>
      </c>
      <c r="G198" s="269"/>
      <c r="H198" s="272">
        <v>253.59700000000001</v>
      </c>
      <c r="I198" s="273"/>
      <c r="J198" s="269"/>
      <c r="K198" s="269"/>
      <c r="L198" s="274"/>
      <c r="M198" s="275"/>
      <c r="N198" s="276"/>
      <c r="O198" s="276"/>
      <c r="P198" s="276"/>
      <c r="Q198" s="276"/>
      <c r="R198" s="276"/>
      <c r="S198" s="276"/>
      <c r="T198" s="27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8" t="s">
        <v>184</v>
      </c>
      <c r="AU198" s="278" t="s">
        <v>85</v>
      </c>
      <c r="AV198" s="15" t="s">
        <v>180</v>
      </c>
      <c r="AW198" s="15" t="s">
        <v>34</v>
      </c>
      <c r="AX198" s="15" t="s">
        <v>21</v>
      </c>
      <c r="AY198" s="278" t="s">
        <v>173</v>
      </c>
    </row>
    <row r="199" s="2" customFormat="1">
      <c r="A199" s="39"/>
      <c r="B199" s="40"/>
      <c r="C199" s="229" t="s">
        <v>306</v>
      </c>
      <c r="D199" s="229" t="s">
        <v>175</v>
      </c>
      <c r="E199" s="230" t="s">
        <v>2077</v>
      </c>
      <c r="F199" s="231" t="s">
        <v>2078</v>
      </c>
      <c r="G199" s="232" t="s">
        <v>194</v>
      </c>
      <c r="H199" s="233">
        <v>253.59700000000001</v>
      </c>
      <c r="I199" s="234"/>
      <c r="J199" s="235">
        <f>ROUND(I199*H199,2)</f>
        <v>0</v>
      </c>
      <c r="K199" s="231" t="s">
        <v>681</v>
      </c>
      <c r="L199" s="45"/>
      <c r="M199" s="236" t="s">
        <v>1</v>
      </c>
      <c r="N199" s="237" t="s">
        <v>42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180</v>
      </c>
      <c r="AT199" s="240" t="s">
        <v>175</v>
      </c>
      <c r="AU199" s="240" t="s">
        <v>85</v>
      </c>
      <c r="AY199" s="18" t="s">
        <v>173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21</v>
      </c>
      <c r="BK199" s="241">
        <f>ROUND(I199*H199,2)</f>
        <v>0</v>
      </c>
      <c r="BL199" s="18" t="s">
        <v>180</v>
      </c>
      <c r="BM199" s="240" t="s">
        <v>2079</v>
      </c>
    </row>
    <row r="200" s="2" customFormat="1">
      <c r="A200" s="39"/>
      <c r="B200" s="40"/>
      <c r="C200" s="41"/>
      <c r="D200" s="242" t="s">
        <v>182</v>
      </c>
      <c r="E200" s="41"/>
      <c r="F200" s="243" t="s">
        <v>2080</v>
      </c>
      <c r="G200" s="41"/>
      <c r="H200" s="41"/>
      <c r="I200" s="244"/>
      <c r="J200" s="41"/>
      <c r="K200" s="41"/>
      <c r="L200" s="45"/>
      <c r="M200" s="245"/>
      <c r="N200" s="24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182</v>
      </c>
      <c r="AU200" s="18" t="s">
        <v>85</v>
      </c>
    </row>
    <row r="201" s="2" customFormat="1">
      <c r="A201" s="39"/>
      <c r="B201" s="40"/>
      <c r="C201" s="41"/>
      <c r="D201" s="242" t="s">
        <v>197</v>
      </c>
      <c r="E201" s="41"/>
      <c r="F201" s="279" t="s">
        <v>2081</v>
      </c>
      <c r="G201" s="41"/>
      <c r="H201" s="41"/>
      <c r="I201" s="244"/>
      <c r="J201" s="41"/>
      <c r="K201" s="41"/>
      <c r="L201" s="45"/>
      <c r="M201" s="245"/>
      <c r="N201" s="24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197</v>
      </c>
      <c r="AU201" s="18" t="s">
        <v>85</v>
      </c>
    </row>
    <row r="202" s="13" customFormat="1">
      <c r="A202" s="13"/>
      <c r="B202" s="247"/>
      <c r="C202" s="248"/>
      <c r="D202" s="242" t="s">
        <v>184</v>
      </c>
      <c r="E202" s="249" t="s">
        <v>1</v>
      </c>
      <c r="F202" s="250" t="s">
        <v>2066</v>
      </c>
      <c r="G202" s="248"/>
      <c r="H202" s="249" t="s">
        <v>1</v>
      </c>
      <c r="I202" s="251"/>
      <c r="J202" s="248"/>
      <c r="K202" s="248"/>
      <c r="L202" s="252"/>
      <c r="M202" s="253"/>
      <c r="N202" s="254"/>
      <c r="O202" s="254"/>
      <c r="P202" s="254"/>
      <c r="Q202" s="254"/>
      <c r="R202" s="254"/>
      <c r="S202" s="254"/>
      <c r="T202" s="25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6" t="s">
        <v>184</v>
      </c>
      <c r="AU202" s="256" t="s">
        <v>85</v>
      </c>
      <c r="AV202" s="13" t="s">
        <v>21</v>
      </c>
      <c r="AW202" s="13" t="s">
        <v>34</v>
      </c>
      <c r="AX202" s="13" t="s">
        <v>77</v>
      </c>
      <c r="AY202" s="256" t="s">
        <v>173</v>
      </c>
    </row>
    <row r="203" s="14" customFormat="1">
      <c r="A203" s="14"/>
      <c r="B203" s="257"/>
      <c r="C203" s="258"/>
      <c r="D203" s="242" t="s">
        <v>184</v>
      </c>
      <c r="E203" s="259" t="s">
        <v>1</v>
      </c>
      <c r="F203" s="260" t="s">
        <v>2067</v>
      </c>
      <c r="G203" s="258"/>
      <c r="H203" s="261">
        <v>107.59999999999999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7" t="s">
        <v>184</v>
      </c>
      <c r="AU203" s="267" t="s">
        <v>85</v>
      </c>
      <c r="AV203" s="14" t="s">
        <v>85</v>
      </c>
      <c r="AW203" s="14" t="s">
        <v>34</v>
      </c>
      <c r="AX203" s="14" t="s">
        <v>77</v>
      </c>
      <c r="AY203" s="267" t="s">
        <v>173</v>
      </c>
    </row>
    <row r="204" s="13" customFormat="1">
      <c r="A204" s="13"/>
      <c r="B204" s="247"/>
      <c r="C204" s="248"/>
      <c r="D204" s="242" t="s">
        <v>184</v>
      </c>
      <c r="E204" s="249" t="s">
        <v>1</v>
      </c>
      <c r="F204" s="250" t="s">
        <v>2075</v>
      </c>
      <c r="G204" s="248"/>
      <c r="H204" s="249" t="s">
        <v>1</v>
      </c>
      <c r="I204" s="251"/>
      <c r="J204" s="248"/>
      <c r="K204" s="248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184</v>
      </c>
      <c r="AU204" s="256" t="s">
        <v>85</v>
      </c>
      <c r="AV204" s="13" t="s">
        <v>21</v>
      </c>
      <c r="AW204" s="13" t="s">
        <v>34</v>
      </c>
      <c r="AX204" s="13" t="s">
        <v>77</v>
      </c>
      <c r="AY204" s="256" t="s">
        <v>173</v>
      </c>
    </row>
    <row r="205" s="14" customFormat="1">
      <c r="A205" s="14"/>
      <c r="B205" s="257"/>
      <c r="C205" s="258"/>
      <c r="D205" s="242" t="s">
        <v>184</v>
      </c>
      <c r="E205" s="259" t="s">
        <v>1</v>
      </c>
      <c r="F205" s="260" t="s">
        <v>2076</v>
      </c>
      <c r="G205" s="258"/>
      <c r="H205" s="261">
        <v>39.286999999999999</v>
      </c>
      <c r="I205" s="262"/>
      <c r="J205" s="258"/>
      <c r="K205" s="258"/>
      <c r="L205" s="263"/>
      <c r="M205" s="264"/>
      <c r="N205" s="265"/>
      <c r="O205" s="265"/>
      <c r="P205" s="265"/>
      <c r="Q205" s="265"/>
      <c r="R205" s="265"/>
      <c r="S205" s="265"/>
      <c r="T205" s="26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7" t="s">
        <v>184</v>
      </c>
      <c r="AU205" s="267" t="s">
        <v>85</v>
      </c>
      <c r="AV205" s="14" t="s">
        <v>85</v>
      </c>
      <c r="AW205" s="14" t="s">
        <v>34</v>
      </c>
      <c r="AX205" s="14" t="s">
        <v>77</v>
      </c>
      <c r="AY205" s="267" t="s">
        <v>173</v>
      </c>
    </row>
    <row r="206" s="13" customFormat="1">
      <c r="A206" s="13"/>
      <c r="B206" s="247"/>
      <c r="C206" s="248"/>
      <c r="D206" s="242" t="s">
        <v>184</v>
      </c>
      <c r="E206" s="249" t="s">
        <v>1</v>
      </c>
      <c r="F206" s="250" t="s">
        <v>2068</v>
      </c>
      <c r="G206" s="248"/>
      <c r="H206" s="249" t="s">
        <v>1</v>
      </c>
      <c r="I206" s="251"/>
      <c r="J206" s="248"/>
      <c r="K206" s="248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184</v>
      </c>
      <c r="AU206" s="256" t="s">
        <v>85</v>
      </c>
      <c r="AV206" s="13" t="s">
        <v>21</v>
      </c>
      <c r="AW206" s="13" t="s">
        <v>34</v>
      </c>
      <c r="AX206" s="13" t="s">
        <v>77</v>
      </c>
      <c r="AY206" s="256" t="s">
        <v>173</v>
      </c>
    </row>
    <row r="207" s="14" customFormat="1">
      <c r="A207" s="14"/>
      <c r="B207" s="257"/>
      <c r="C207" s="258"/>
      <c r="D207" s="242" t="s">
        <v>184</v>
      </c>
      <c r="E207" s="259" t="s">
        <v>1</v>
      </c>
      <c r="F207" s="260" t="s">
        <v>2069</v>
      </c>
      <c r="G207" s="258"/>
      <c r="H207" s="261">
        <v>106.70999999999999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7" t="s">
        <v>184</v>
      </c>
      <c r="AU207" s="267" t="s">
        <v>85</v>
      </c>
      <c r="AV207" s="14" t="s">
        <v>85</v>
      </c>
      <c r="AW207" s="14" t="s">
        <v>34</v>
      </c>
      <c r="AX207" s="14" t="s">
        <v>77</v>
      </c>
      <c r="AY207" s="267" t="s">
        <v>173</v>
      </c>
    </row>
    <row r="208" s="15" customFormat="1">
      <c r="A208" s="15"/>
      <c r="B208" s="268"/>
      <c r="C208" s="269"/>
      <c r="D208" s="242" t="s">
        <v>184</v>
      </c>
      <c r="E208" s="270" t="s">
        <v>1</v>
      </c>
      <c r="F208" s="271" t="s">
        <v>187</v>
      </c>
      <c r="G208" s="269"/>
      <c r="H208" s="272">
        <v>253.59700000000001</v>
      </c>
      <c r="I208" s="273"/>
      <c r="J208" s="269"/>
      <c r="K208" s="269"/>
      <c r="L208" s="274"/>
      <c r="M208" s="275"/>
      <c r="N208" s="276"/>
      <c r="O208" s="276"/>
      <c r="P208" s="276"/>
      <c r="Q208" s="276"/>
      <c r="R208" s="276"/>
      <c r="S208" s="276"/>
      <c r="T208" s="27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8" t="s">
        <v>184</v>
      </c>
      <c r="AU208" s="278" t="s">
        <v>85</v>
      </c>
      <c r="AV208" s="15" t="s">
        <v>180</v>
      </c>
      <c r="AW208" s="15" t="s">
        <v>34</v>
      </c>
      <c r="AX208" s="15" t="s">
        <v>21</v>
      </c>
      <c r="AY208" s="278" t="s">
        <v>173</v>
      </c>
    </row>
    <row r="209" s="2" customFormat="1">
      <c r="A209" s="39"/>
      <c r="B209" s="40"/>
      <c r="C209" s="229" t="s">
        <v>312</v>
      </c>
      <c r="D209" s="229" t="s">
        <v>175</v>
      </c>
      <c r="E209" s="230" t="s">
        <v>2082</v>
      </c>
      <c r="F209" s="231" t="s">
        <v>2083</v>
      </c>
      <c r="G209" s="232" t="s">
        <v>2084</v>
      </c>
      <c r="H209" s="233">
        <v>16</v>
      </c>
      <c r="I209" s="234"/>
      <c r="J209" s="235">
        <f>ROUND(I209*H209,2)</f>
        <v>0</v>
      </c>
      <c r="K209" s="231" t="s">
        <v>681</v>
      </c>
      <c r="L209" s="45"/>
      <c r="M209" s="236" t="s">
        <v>1</v>
      </c>
      <c r="N209" s="237" t="s">
        <v>42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180</v>
      </c>
      <c r="AT209" s="240" t="s">
        <v>175</v>
      </c>
      <c r="AU209" s="240" t="s">
        <v>85</v>
      </c>
      <c r="AY209" s="18" t="s">
        <v>173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21</v>
      </c>
      <c r="BK209" s="241">
        <f>ROUND(I209*H209,2)</f>
        <v>0</v>
      </c>
      <c r="BL209" s="18" t="s">
        <v>180</v>
      </c>
      <c r="BM209" s="240" t="s">
        <v>2085</v>
      </c>
    </row>
    <row r="210" s="2" customFormat="1">
      <c r="A210" s="39"/>
      <c r="B210" s="40"/>
      <c r="C210" s="41"/>
      <c r="D210" s="242" t="s">
        <v>182</v>
      </c>
      <c r="E210" s="41"/>
      <c r="F210" s="243" t="s">
        <v>2086</v>
      </c>
      <c r="G210" s="41"/>
      <c r="H210" s="41"/>
      <c r="I210" s="244"/>
      <c r="J210" s="41"/>
      <c r="K210" s="41"/>
      <c r="L210" s="45"/>
      <c r="M210" s="245"/>
      <c r="N210" s="24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182</v>
      </c>
      <c r="AU210" s="18" t="s">
        <v>85</v>
      </c>
    </row>
    <row r="211" s="14" customFormat="1">
      <c r="A211" s="14"/>
      <c r="B211" s="257"/>
      <c r="C211" s="258"/>
      <c r="D211" s="242" t="s">
        <v>184</v>
      </c>
      <c r="E211" s="259" t="s">
        <v>1</v>
      </c>
      <c r="F211" s="260" t="s">
        <v>1109</v>
      </c>
      <c r="G211" s="258"/>
      <c r="H211" s="261">
        <v>16</v>
      </c>
      <c r="I211" s="262"/>
      <c r="J211" s="258"/>
      <c r="K211" s="258"/>
      <c r="L211" s="263"/>
      <c r="M211" s="264"/>
      <c r="N211" s="265"/>
      <c r="O211" s="265"/>
      <c r="P211" s="265"/>
      <c r="Q211" s="265"/>
      <c r="R211" s="265"/>
      <c r="S211" s="265"/>
      <c r="T211" s="26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7" t="s">
        <v>184</v>
      </c>
      <c r="AU211" s="267" t="s">
        <v>85</v>
      </c>
      <c r="AV211" s="14" t="s">
        <v>85</v>
      </c>
      <c r="AW211" s="14" t="s">
        <v>34</v>
      </c>
      <c r="AX211" s="14" t="s">
        <v>21</v>
      </c>
      <c r="AY211" s="267" t="s">
        <v>173</v>
      </c>
    </row>
    <row r="212" s="2" customFormat="1" ht="16.5" customHeight="1">
      <c r="A212" s="39"/>
      <c r="B212" s="40"/>
      <c r="C212" s="229" t="s">
        <v>320</v>
      </c>
      <c r="D212" s="229" t="s">
        <v>175</v>
      </c>
      <c r="E212" s="230" t="s">
        <v>2087</v>
      </c>
      <c r="F212" s="231" t="s">
        <v>2088</v>
      </c>
      <c r="G212" s="232" t="s">
        <v>2089</v>
      </c>
      <c r="H212" s="233">
        <v>8</v>
      </c>
      <c r="I212" s="234"/>
      <c r="J212" s="235">
        <f>ROUND(I212*H212,2)</f>
        <v>0</v>
      </c>
      <c r="K212" s="231" t="s">
        <v>681</v>
      </c>
      <c r="L212" s="45"/>
      <c r="M212" s="236" t="s">
        <v>1</v>
      </c>
      <c r="N212" s="237" t="s">
        <v>42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180</v>
      </c>
      <c r="AT212" s="240" t="s">
        <v>175</v>
      </c>
      <c r="AU212" s="240" t="s">
        <v>85</v>
      </c>
      <c r="AY212" s="18" t="s">
        <v>173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21</v>
      </c>
      <c r="BK212" s="241">
        <f>ROUND(I212*H212,2)</f>
        <v>0</v>
      </c>
      <c r="BL212" s="18" t="s">
        <v>180</v>
      </c>
      <c r="BM212" s="240" t="s">
        <v>2090</v>
      </c>
    </row>
    <row r="213" s="2" customFormat="1">
      <c r="A213" s="39"/>
      <c r="B213" s="40"/>
      <c r="C213" s="41"/>
      <c r="D213" s="242" t="s">
        <v>182</v>
      </c>
      <c r="E213" s="41"/>
      <c r="F213" s="243" t="s">
        <v>2091</v>
      </c>
      <c r="G213" s="41"/>
      <c r="H213" s="41"/>
      <c r="I213" s="244"/>
      <c r="J213" s="41"/>
      <c r="K213" s="41"/>
      <c r="L213" s="45"/>
      <c r="M213" s="245"/>
      <c r="N213" s="24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182</v>
      </c>
      <c r="AU213" s="18" t="s">
        <v>85</v>
      </c>
    </row>
    <row r="214" s="13" customFormat="1">
      <c r="A214" s="13"/>
      <c r="B214" s="247"/>
      <c r="C214" s="248"/>
      <c r="D214" s="242" t="s">
        <v>184</v>
      </c>
      <c r="E214" s="249" t="s">
        <v>1</v>
      </c>
      <c r="F214" s="250" t="s">
        <v>2092</v>
      </c>
      <c r="G214" s="248"/>
      <c r="H214" s="249" t="s">
        <v>1</v>
      </c>
      <c r="I214" s="251"/>
      <c r="J214" s="248"/>
      <c r="K214" s="248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184</v>
      </c>
      <c r="AU214" s="256" t="s">
        <v>85</v>
      </c>
      <c r="AV214" s="13" t="s">
        <v>21</v>
      </c>
      <c r="AW214" s="13" t="s">
        <v>34</v>
      </c>
      <c r="AX214" s="13" t="s">
        <v>77</v>
      </c>
      <c r="AY214" s="256" t="s">
        <v>173</v>
      </c>
    </row>
    <row r="215" s="14" customFormat="1">
      <c r="A215" s="14"/>
      <c r="B215" s="257"/>
      <c r="C215" s="258"/>
      <c r="D215" s="242" t="s">
        <v>184</v>
      </c>
      <c r="E215" s="259" t="s">
        <v>1</v>
      </c>
      <c r="F215" s="260" t="s">
        <v>238</v>
      </c>
      <c r="G215" s="258"/>
      <c r="H215" s="261">
        <v>8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7" t="s">
        <v>184</v>
      </c>
      <c r="AU215" s="267" t="s">
        <v>85</v>
      </c>
      <c r="AV215" s="14" t="s">
        <v>85</v>
      </c>
      <c r="AW215" s="14" t="s">
        <v>34</v>
      </c>
      <c r="AX215" s="14" t="s">
        <v>21</v>
      </c>
      <c r="AY215" s="267" t="s">
        <v>173</v>
      </c>
    </row>
    <row r="216" s="2" customFormat="1">
      <c r="A216" s="39"/>
      <c r="B216" s="40"/>
      <c r="C216" s="229" t="s">
        <v>7</v>
      </c>
      <c r="D216" s="229" t="s">
        <v>175</v>
      </c>
      <c r="E216" s="230" t="s">
        <v>2093</v>
      </c>
      <c r="F216" s="231" t="s">
        <v>2094</v>
      </c>
      <c r="G216" s="232" t="s">
        <v>194</v>
      </c>
      <c r="H216" s="233">
        <v>35.866999999999997</v>
      </c>
      <c r="I216" s="234"/>
      <c r="J216" s="235">
        <f>ROUND(I216*H216,2)</f>
        <v>0</v>
      </c>
      <c r="K216" s="231" t="s">
        <v>681</v>
      </c>
      <c r="L216" s="45"/>
      <c r="M216" s="236" t="s">
        <v>1</v>
      </c>
      <c r="N216" s="237" t="s">
        <v>42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180</v>
      </c>
      <c r="AT216" s="240" t="s">
        <v>175</v>
      </c>
      <c r="AU216" s="240" t="s">
        <v>85</v>
      </c>
      <c r="AY216" s="18" t="s">
        <v>173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21</v>
      </c>
      <c r="BK216" s="241">
        <f>ROUND(I216*H216,2)</f>
        <v>0</v>
      </c>
      <c r="BL216" s="18" t="s">
        <v>180</v>
      </c>
      <c r="BM216" s="240" t="s">
        <v>2095</v>
      </c>
    </row>
    <row r="217" s="2" customFormat="1">
      <c r="A217" s="39"/>
      <c r="B217" s="40"/>
      <c r="C217" s="41"/>
      <c r="D217" s="242" t="s">
        <v>182</v>
      </c>
      <c r="E217" s="41"/>
      <c r="F217" s="243" t="s">
        <v>2096</v>
      </c>
      <c r="G217" s="41"/>
      <c r="H217" s="41"/>
      <c r="I217" s="244"/>
      <c r="J217" s="41"/>
      <c r="K217" s="41"/>
      <c r="L217" s="45"/>
      <c r="M217" s="245"/>
      <c r="N217" s="246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182</v>
      </c>
      <c r="AU217" s="18" t="s">
        <v>85</v>
      </c>
    </row>
    <row r="218" s="13" customFormat="1">
      <c r="A218" s="13"/>
      <c r="B218" s="247"/>
      <c r="C218" s="248"/>
      <c r="D218" s="242" t="s">
        <v>184</v>
      </c>
      <c r="E218" s="249" t="s">
        <v>1</v>
      </c>
      <c r="F218" s="250" t="s">
        <v>2097</v>
      </c>
      <c r="G218" s="248"/>
      <c r="H218" s="249" t="s">
        <v>1</v>
      </c>
      <c r="I218" s="251"/>
      <c r="J218" s="248"/>
      <c r="K218" s="248"/>
      <c r="L218" s="252"/>
      <c r="M218" s="253"/>
      <c r="N218" s="254"/>
      <c r="O218" s="254"/>
      <c r="P218" s="254"/>
      <c r="Q218" s="254"/>
      <c r="R218" s="254"/>
      <c r="S218" s="254"/>
      <c r="T218" s="25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6" t="s">
        <v>184</v>
      </c>
      <c r="AU218" s="256" t="s">
        <v>85</v>
      </c>
      <c r="AV218" s="13" t="s">
        <v>21</v>
      </c>
      <c r="AW218" s="13" t="s">
        <v>34</v>
      </c>
      <c r="AX218" s="13" t="s">
        <v>77</v>
      </c>
      <c r="AY218" s="256" t="s">
        <v>173</v>
      </c>
    </row>
    <row r="219" s="14" customFormat="1">
      <c r="A219" s="14"/>
      <c r="B219" s="257"/>
      <c r="C219" s="258"/>
      <c r="D219" s="242" t="s">
        <v>184</v>
      </c>
      <c r="E219" s="259" t="s">
        <v>1</v>
      </c>
      <c r="F219" s="260" t="s">
        <v>2098</v>
      </c>
      <c r="G219" s="258"/>
      <c r="H219" s="261">
        <v>35.866999999999997</v>
      </c>
      <c r="I219" s="262"/>
      <c r="J219" s="258"/>
      <c r="K219" s="258"/>
      <c r="L219" s="263"/>
      <c r="M219" s="264"/>
      <c r="N219" s="265"/>
      <c r="O219" s="265"/>
      <c r="P219" s="265"/>
      <c r="Q219" s="265"/>
      <c r="R219" s="265"/>
      <c r="S219" s="265"/>
      <c r="T219" s="26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7" t="s">
        <v>184</v>
      </c>
      <c r="AU219" s="267" t="s">
        <v>85</v>
      </c>
      <c r="AV219" s="14" t="s">
        <v>85</v>
      </c>
      <c r="AW219" s="14" t="s">
        <v>34</v>
      </c>
      <c r="AX219" s="14" t="s">
        <v>21</v>
      </c>
      <c r="AY219" s="267" t="s">
        <v>173</v>
      </c>
    </row>
    <row r="220" s="2" customFormat="1">
      <c r="A220" s="39"/>
      <c r="B220" s="40"/>
      <c r="C220" s="229" t="s">
        <v>335</v>
      </c>
      <c r="D220" s="229" t="s">
        <v>175</v>
      </c>
      <c r="E220" s="230" t="s">
        <v>2099</v>
      </c>
      <c r="F220" s="231" t="s">
        <v>2100</v>
      </c>
      <c r="G220" s="232" t="s">
        <v>194</v>
      </c>
      <c r="H220" s="233">
        <v>35.866999999999997</v>
      </c>
      <c r="I220" s="234"/>
      <c r="J220" s="235">
        <f>ROUND(I220*H220,2)</f>
        <v>0</v>
      </c>
      <c r="K220" s="231" t="s">
        <v>681</v>
      </c>
      <c r="L220" s="45"/>
      <c r="M220" s="236" t="s">
        <v>1</v>
      </c>
      <c r="N220" s="237" t="s">
        <v>42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180</v>
      </c>
      <c r="AT220" s="240" t="s">
        <v>175</v>
      </c>
      <c r="AU220" s="240" t="s">
        <v>85</v>
      </c>
      <c r="AY220" s="18" t="s">
        <v>173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21</v>
      </c>
      <c r="BK220" s="241">
        <f>ROUND(I220*H220,2)</f>
        <v>0</v>
      </c>
      <c r="BL220" s="18" t="s">
        <v>180</v>
      </c>
      <c r="BM220" s="240" t="s">
        <v>2101</v>
      </c>
    </row>
    <row r="221" s="2" customFormat="1">
      <c r="A221" s="39"/>
      <c r="B221" s="40"/>
      <c r="C221" s="41"/>
      <c r="D221" s="242" t="s">
        <v>182</v>
      </c>
      <c r="E221" s="41"/>
      <c r="F221" s="243" t="s">
        <v>2102</v>
      </c>
      <c r="G221" s="41"/>
      <c r="H221" s="41"/>
      <c r="I221" s="244"/>
      <c r="J221" s="41"/>
      <c r="K221" s="41"/>
      <c r="L221" s="45"/>
      <c r="M221" s="245"/>
      <c r="N221" s="24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182</v>
      </c>
      <c r="AU221" s="18" t="s">
        <v>85</v>
      </c>
    </row>
    <row r="222" s="2" customFormat="1">
      <c r="A222" s="39"/>
      <c r="B222" s="40"/>
      <c r="C222" s="41"/>
      <c r="D222" s="242" t="s">
        <v>197</v>
      </c>
      <c r="E222" s="41"/>
      <c r="F222" s="279" t="s">
        <v>2103</v>
      </c>
      <c r="G222" s="41"/>
      <c r="H222" s="41"/>
      <c r="I222" s="244"/>
      <c r="J222" s="41"/>
      <c r="K222" s="41"/>
      <c r="L222" s="45"/>
      <c r="M222" s="245"/>
      <c r="N222" s="24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197</v>
      </c>
      <c r="AU222" s="18" t="s">
        <v>85</v>
      </c>
    </row>
    <row r="223" s="13" customFormat="1">
      <c r="A223" s="13"/>
      <c r="B223" s="247"/>
      <c r="C223" s="248"/>
      <c r="D223" s="242" t="s">
        <v>184</v>
      </c>
      <c r="E223" s="249" t="s">
        <v>1</v>
      </c>
      <c r="F223" s="250" t="s">
        <v>2097</v>
      </c>
      <c r="G223" s="248"/>
      <c r="H223" s="249" t="s">
        <v>1</v>
      </c>
      <c r="I223" s="251"/>
      <c r="J223" s="248"/>
      <c r="K223" s="248"/>
      <c r="L223" s="252"/>
      <c r="M223" s="253"/>
      <c r="N223" s="254"/>
      <c r="O223" s="254"/>
      <c r="P223" s="254"/>
      <c r="Q223" s="254"/>
      <c r="R223" s="254"/>
      <c r="S223" s="254"/>
      <c r="T223" s="25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6" t="s">
        <v>184</v>
      </c>
      <c r="AU223" s="256" t="s">
        <v>85</v>
      </c>
      <c r="AV223" s="13" t="s">
        <v>21</v>
      </c>
      <c r="AW223" s="13" t="s">
        <v>34</v>
      </c>
      <c r="AX223" s="13" t="s">
        <v>77</v>
      </c>
      <c r="AY223" s="256" t="s">
        <v>173</v>
      </c>
    </row>
    <row r="224" s="14" customFormat="1">
      <c r="A224" s="14"/>
      <c r="B224" s="257"/>
      <c r="C224" s="258"/>
      <c r="D224" s="242" t="s">
        <v>184</v>
      </c>
      <c r="E224" s="259" t="s">
        <v>1</v>
      </c>
      <c r="F224" s="260" t="s">
        <v>2098</v>
      </c>
      <c r="G224" s="258"/>
      <c r="H224" s="261">
        <v>35.866999999999997</v>
      </c>
      <c r="I224" s="262"/>
      <c r="J224" s="258"/>
      <c r="K224" s="258"/>
      <c r="L224" s="263"/>
      <c r="M224" s="264"/>
      <c r="N224" s="265"/>
      <c r="O224" s="265"/>
      <c r="P224" s="265"/>
      <c r="Q224" s="265"/>
      <c r="R224" s="265"/>
      <c r="S224" s="265"/>
      <c r="T224" s="26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7" t="s">
        <v>184</v>
      </c>
      <c r="AU224" s="267" t="s">
        <v>85</v>
      </c>
      <c r="AV224" s="14" t="s">
        <v>85</v>
      </c>
      <c r="AW224" s="14" t="s">
        <v>34</v>
      </c>
      <c r="AX224" s="14" t="s">
        <v>21</v>
      </c>
      <c r="AY224" s="267" t="s">
        <v>173</v>
      </c>
    </row>
    <row r="225" s="2" customFormat="1">
      <c r="A225" s="39"/>
      <c r="B225" s="40"/>
      <c r="C225" s="229" t="s">
        <v>344</v>
      </c>
      <c r="D225" s="229" t="s">
        <v>175</v>
      </c>
      <c r="E225" s="230" t="s">
        <v>2104</v>
      </c>
      <c r="F225" s="231" t="s">
        <v>2105</v>
      </c>
      <c r="G225" s="232" t="s">
        <v>194</v>
      </c>
      <c r="H225" s="233">
        <v>35.866999999999997</v>
      </c>
      <c r="I225" s="234"/>
      <c r="J225" s="235">
        <f>ROUND(I225*H225,2)</f>
        <v>0</v>
      </c>
      <c r="K225" s="231" t="s">
        <v>681</v>
      </c>
      <c r="L225" s="45"/>
      <c r="M225" s="236" t="s">
        <v>1</v>
      </c>
      <c r="N225" s="237" t="s">
        <v>42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180</v>
      </c>
      <c r="AT225" s="240" t="s">
        <v>175</v>
      </c>
      <c r="AU225" s="240" t="s">
        <v>85</v>
      </c>
      <c r="AY225" s="18" t="s">
        <v>173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21</v>
      </c>
      <c r="BK225" s="241">
        <f>ROUND(I225*H225,2)</f>
        <v>0</v>
      </c>
      <c r="BL225" s="18" t="s">
        <v>180</v>
      </c>
      <c r="BM225" s="240" t="s">
        <v>2106</v>
      </c>
    </row>
    <row r="226" s="2" customFormat="1">
      <c r="A226" s="39"/>
      <c r="B226" s="40"/>
      <c r="C226" s="41"/>
      <c r="D226" s="242" t="s">
        <v>182</v>
      </c>
      <c r="E226" s="41"/>
      <c r="F226" s="243" t="s">
        <v>2107</v>
      </c>
      <c r="G226" s="41"/>
      <c r="H226" s="41"/>
      <c r="I226" s="244"/>
      <c r="J226" s="41"/>
      <c r="K226" s="41"/>
      <c r="L226" s="45"/>
      <c r="M226" s="245"/>
      <c r="N226" s="24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182</v>
      </c>
      <c r="AU226" s="18" t="s">
        <v>85</v>
      </c>
    </row>
    <row r="227" s="2" customFormat="1">
      <c r="A227" s="39"/>
      <c r="B227" s="40"/>
      <c r="C227" s="41"/>
      <c r="D227" s="242" t="s">
        <v>197</v>
      </c>
      <c r="E227" s="41"/>
      <c r="F227" s="279" t="s">
        <v>2103</v>
      </c>
      <c r="G227" s="41"/>
      <c r="H227" s="41"/>
      <c r="I227" s="244"/>
      <c r="J227" s="41"/>
      <c r="K227" s="41"/>
      <c r="L227" s="45"/>
      <c r="M227" s="245"/>
      <c r="N227" s="24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197</v>
      </c>
      <c r="AU227" s="18" t="s">
        <v>85</v>
      </c>
    </row>
    <row r="228" s="13" customFormat="1">
      <c r="A228" s="13"/>
      <c r="B228" s="247"/>
      <c r="C228" s="248"/>
      <c r="D228" s="242" t="s">
        <v>184</v>
      </c>
      <c r="E228" s="249" t="s">
        <v>1</v>
      </c>
      <c r="F228" s="250" t="s">
        <v>2097</v>
      </c>
      <c r="G228" s="248"/>
      <c r="H228" s="249" t="s">
        <v>1</v>
      </c>
      <c r="I228" s="251"/>
      <c r="J228" s="248"/>
      <c r="K228" s="248"/>
      <c r="L228" s="252"/>
      <c r="M228" s="253"/>
      <c r="N228" s="254"/>
      <c r="O228" s="254"/>
      <c r="P228" s="254"/>
      <c r="Q228" s="254"/>
      <c r="R228" s="254"/>
      <c r="S228" s="254"/>
      <c r="T228" s="25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6" t="s">
        <v>184</v>
      </c>
      <c r="AU228" s="256" t="s">
        <v>85</v>
      </c>
      <c r="AV228" s="13" t="s">
        <v>21</v>
      </c>
      <c r="AW228" s="13" t="s">
        <v>34</v>
      </c>
      <c r="AX228" s="13" t="s">
        <v>77</v>
      </c>
      <c r="AY228" s="256" t="s">
        <v>173</v>
      </c>
    </row>
    <row r="229" s="14" customFormat="1">
      <c r="A229" s="14"/>
      <c r="B229" s="257"/>
      <c r="C229" s="258"/>
      <c r="D229" s="242" t="s">
        <v>184</v>
      </c>
      <c r="E229" s="259" t="s">
        <v>1</v>
      </c>
      <c r="F229" s="260" t="s">
        <v>2098</v>
      </c>
      <c r="G229" s="258"/>
      <c r="H229" s="261">
        <v>35.866999999999997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7" t="s">
        <v>184</v>
      </c>
      <c r="AU229" s="267" t="s">
        <v>85</v>
      </c>
      <c r="AV229" s="14" t="s">
        <v>85</v>
      </c>
      <c r="AW229" s="14" t="s">
        <v>34</v>
      </c>
      <c r="AX229" s="14" t="s">
        <v>21</v>
      </c>
      <c r="AY229" s="267" t="s">
        <v>173</v>
      </c>
    </row>
    <row r="230" s="2" customFormat="1">
      <c r="A230" s="39"/>
      <c r="B230" s="40"/>
      <c r="C230" s="229" t="s">
        <v>349</v>
      </c>
      <c r="D230" s="229" t="s">
        <v>175</v>
      </c>
      <c r="E230" s="230" t="s">
        <v>2108</v>
      </c>
      <c r="F230" s="231" t="s">
        <v>2109</v>
      </c>
      <c r="G230" s="232" t="s">
        <v>516</v>
      </c>
      <c r="H230" s="233">
        <v>12</v>
      </c>
      <c r="I230" s="234"/>
      <c r="J230" s="235">
        <f>ROUND(I230*H230,2)</f>
        <v>0</v>
      </c>
      <c r="K230" s="231" t="s">
        <v>681</v>
      </c>
      <c r="L230" s="45"/>
      <c r="M230" s="236" t="s">
        <v>1</v>
      </c>
      <c r="N230" s="237" t="s">
        <v>42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180</v>
      </c>
      <c r="AT230" s="240" t="s">
        <v>175</v>
      </c>
      <c r="AU230" s="240" t="s">
        <v>85</v>
      </c>
      <c r="AY230" s="18" t="s">
        <v>173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21</v>
      </c>
      <c r="BK230" s="241">
        <f>ROUND(I230*H230,2)</f>
        <v>0</v>
      </c>
      <c r="BL230" s="18" t="s">
        <v>180</v>
      </c>
      <c r="BM230" s="240" t="s">
        <v>2110</v>
      </c>
    </row>
    <row r="231" s="2" customFormat="1">
      <c r="A231" s="39"/>
      <c r="B231" s="40"/>
      <c r="C231" s="41"/>
      <c r="D231" s="242" t="s">
        <v>182</v>
      </c>
      <c r="E231" s="41"/>
      <c r="F231" s="243" t="s">
        <v>2111</v>
      </c>
      <c r="G231" s="41"/>
      <c r="H231" s="41"/>
      <c r="I231" s="244"/>
      <c r="J231" s="41"/>
      <c r="K231" s="41"/>
      <c r="L231" s="45"/>
      <c r="M231" s="245"/>
      <c r="N231" s="24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182</v>
      </c>
      <c r="AU231" s="18" t="s">
        <v>85</v>
      </c>
    </row>
    <row r="232" s="2" customFormat="1">
      <c r="A232" s="39"/>
      <c r="B232" s="40"/>
      <c r="C232" s="41"/>
      <c r="D232" s="242" t="s">
        <v>197</v>
      </c>
      <c r="E232" s="41"/>
      <c r="F232" s="279" t="s">
        <v>2112</v>
      </c>
      <c r="G232" s="41"/>
      <c r="H232" s="41"/>
      <c r="I232" s="244"/>
      <c r="J232" s="41"/>
      <c r="K232" s="41"/>
      <c r="L232" s="45"/>
      <c r="M232" s="245"/>
      <c r="N232" s="24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197</v>
      </c>
      <c r="AU232" s="18" t="s">
        <v>85</v>
      </c>
    </row>
    <row r="233" s="13" customFormat="1">
      <c r="A233" s="13"/>
      <c r="B233" s="247"/>
      <c r="C233" s="248"/>
      <c r="D233" s="242" t="s">
        <v>184</v>
      </c>
      <c r="E233" s="249" t="s">
        <v>1</v>
      </c>
      <c r="F233" s="250" t="s">
        <v>1829</v>
      </c>
      <c r="G233" s="248"/>
      <c r="H233" s="249" t="s">
        <v>1</v>
      </c>
      <c r="I233" s="251"/>
      <c r="J233" s="248"/>
      <c r="K233" s="248"/>
      <c r="L233" s="252"/>
      <c r="M233" s="253"/>
      <c r="N233" s="254"/>
      <c r="O233" s="254"/>
      <c r="P233" s="254"/>
      <c r="Q233" s="254"/>
      <c r="R233" s="254"/>
      <c r="S233" s="254"/>
      <c r="T233" s="25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6" t="s">
        <v>184</v>
      </c>
      <c r="AU233" s="256" t="s">
        <v>85</v>
      </c>
      <c r="AV233" s="13" t="s">
        <v>21</v>
      </c>
      <c r="AW233" s="13" t="s">
        <v>34</v>
      </c>
      <c r="AX233" s="13" t="s">
        <v>77</v>
      </c>
      <c r="AY233" s="256" t="s">
        <v>173</v>
      </c>
    </row>
    <row r="234" s="14" customFormat="1">
      <c r="A234" s="14"/>
      <c r="B234" s="257"/>
      <c r="C234" s="258"/>
      <c r="D234" s="242" t="s">
        <v>184</v>
      </c>
      <c r="E234" s="259" t="s">
        <v>1</v>
      </c>
      <c r="F234" s="260" t="s">
        <v>2113</v>
      </c>
      <c r="G234" s="258"/>
      <c r="H234" s="261">
        <v>6</v>
      </c>
      <c r="I234" s="262"/>
      <c r="J234" s="258"/>
      <c r="K234" s="258"/>
      <c r="L234" s="263"/>
      <c r="M234" s="264"/>
      <c r="N234" s="265"/>
      <c r="O234" s="265"/>
      <c r="P234" s="265"/>
      <c r="Q234" s="265"/>
      <c r="R234" s="265"/>
      <c r="S234" s="265"/>
      <c r="T234" s="26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7" t="s">
        <v>184</v>
      </c>
      <c r="AU234" s="267" t="s">
        <v>85</v>
      </c>
      <c r="AV234" s="14" t="s">
        <v>85</v>
      </c>
      <c r="AW234" s="14" t="s">
        <v>34</v>
      </c>
      <c r="AX234" s="14" t="s">
        <v>77</v>
      </c>
      <c r="AY234" s="267" t="s">
        <v>173</v>
      </c>
    </row>
    <row r="235" s="13" customFormat="1">
      <c r="A235" s="13"/>
      <c r="B235" s="247"/>
      <c r="C235" s="248"/>
      <c r="D235" s="242" t="s">
        <v>184</v>
      </c>
      <c r="E235" s="249" t="s">
        <v>1</v>
      </c>
      <c r="F235" s="250" t="s">
        <v>696</v>
      </c>
      <c r="G235" s="248"/>
      <c r="H235" s="249" t="s">
        <v>1</v>
      </c>
      <c r="I235" s="251"/>
      <c r="J235" s="248"/>
      <c r="K235" s="248"/>
      <c r="L235" s="252"/>
      <c r="M235" s="253"/>
      <c r="N235" s="254"/>
      <c r="O235" s="254"/>
      <c r="P235" s="254"/>
      <c r="Q235" s="254"/>
      <c r="R235" s="254"/>
      <c r="S235" s="254"/>
      <c r="T235" s="25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6" t="s">
        <v>184</v>
      </c>
      <c r="AU235" s="256" t="s">
        <v>85</v>
      </c>
      <c r="AV235" s="13" t="s">
        <v>21</v>
      </c>
      <c r="AW235" s="13" t="s">
        <v>34</v>
      </c>
      <c r="AX235" s="13" t="s">
        <v>77</v>
      </c>
      <c r="AY235" s="256" t="s">
        <v>173</v>
      </c>
    </row>
    <row r="236" s="14" customFormat="1">
      <c r="A236" s="14"/>
      <c r="B236" s="257"/>
      <c r="C236" s="258"/>
      <c r="D236" s="242" t="s">
        <v>184</v>
      </c>
      <c r="E236" s="259" t="s">
        <v>1</v>
      </c>
      <c r="F236" s="260" t="s">
        <v>2113</v>
      </c>
      <c r="G236" s="258"/>
      <c r="H236" s="261">
        <v>6</v>
      </c>
      <c r="I236" s="262"/>
      <c r="J236" s="258"/>
      <c r="K236" s="258"/>
      <c r="L236" s="263"/>
      <c r="M236" s="264"/>
      <c r="N236" s="265"/>
      <c r="O236" s="265"/>
      <c r="P236" s="265"/>
      <c r="Q236" s="265"/>
      <c r="R236" s="265"/>
      <c r="S236" s="265"/>
      <c r="T236" s="26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7" t="s">
        <v>184</v>
      </c>
      <c r="AU236" s="267" t="s">
        <v>85</v>
      </c>
      <c r="AV236" s="14" t="s">
        <v>85</v>
      </c>
      <c r="AW236" s="14" t="s">
        <v>34</v>
      </c>
      <c r="AX236" s="14" t="s">
        <v>77</v>
      </c>
      <c r="AY236" s="267" t="s">
        <v>173</v>
      </c>
    </row>
    <row r="237" s="15" customFormat="1">
      <c r="A237" s="15"/>
      <c r="B237" s="268"/>
      <c r="C237" s="269"/>
      <c r="D237" s="242" t="s">
        <v>184</v>
      </c>
      <c r="E237" s="270" t="s">
        <v>1</v>
      </c>
      <c r="F237" s="271" t="s">
        <v>187</v>
      </c>
      <c r="G237" s="269"/>
      <c r="H237" s="272">
        <v>12</v>
      </c>
      <c r="I237" s="273"/>
      <c r="J237" s="269"/>
      <c r="K237" s="269"/>
      <c r="L237" s="274"/>
      <c r="M237" s="275"/>
      <c r="N237" s="276"/>
      <c r="O237" s="276"/>
      <c r="P237" s="276"/>
      <c r="Q237" s="276"/>
      <c r="R237" s="276"/>
      <c r="S237" s="276"/>
      <c r="T237" s="277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8" t="s">
        <v>184</v>
      </c>
      <c r="AU237" s="278" t="s">
        <v>85</v>
      </c>
      <c r="AV237" s="15" t="s">
        <v>180</v>
      </c>
      <c r="AW237" s="15" t="s">
        <v>34</v>
      </c>
      <c r="AX237" s="15" t="s">
        <v>21</v>
      </c>
      <c r="AY237" s="278" t="s">
        <v>173</v>
      </c>
    </row>
    <row r="238" s="2" customFormat="1">
      <c r="A238" s="39"/>
      <c r="B238" s="40"/>
      <c r="C238" s="229" t="s">
        <v>356</v>
      </c>
      <c r="D238" s="229" t="s">
        <v>175</v>
      </c>
      <c r="E238" s="230" t="s">
        <v>2114</v>
      </c>
      <c r="F238" s="231" t="s">
        <v>2115</v>
      </c>
      <c r="G238" s="232" t="s">
        <v>516</v>
      </c>
      <c r="H238" s="233">
        <v>12</v>
      </c>
      <c r="I238" s="234"/>
      <c r="J238" s="235">
        <f>ROUND(I238*H238,2)</f>
        <v>0</v>
      </c>
      <c r="K238" s="231" t="s">
        <v>681</v>
      </c>
      <c r="L238" s="45"/>
      <c r="M238" s="236" t="s">
        <v>1</v>
      </c>
      <c r="N238" s="237" t="s">
        <v>42</v>
      </c>
      <c r="O238" s="92"/>
      <c r="P238" s="238">
        <f>O238*H238</f>
        <v>0</v>
      </c>
      <c r="Q238" s="238">
        <v>0</v>
      </c>
      <c r="R238" s="238">
        <f>Q238*H238</f>
        <v>0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180</v>
      </c>
      <c r="AT238" s="240" t="s">
        <v>175</v>
      </c>
      <c r="AU238" s="240" t="s">
        <v>85</v>
      </c>
      <c r="AY238" s="18" t="s">
        <v>173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21</v>
      </c>
      <c r="BK238" s="241">
        <f>ROUND(I238*H238,2)</f>
        <v>0</v>
      </c>
      <c r="BL238" s="18" t="s">
        <v>180</v>
      </c>
      <c r="BM238" s="240" t="s">
        <v>2116</v>
      </c>
    </row>
    <row r="239" s="2" customFormat="1">
      <c r="A239" s="39"/>
      <c r="B239" s="40"/>
      <c r="C239" s="41"/>
      <c r="D239" s="242" t="s">
        <v>182</v>
      </c>
      <c r="E239" s="41"/>
      <c r="F239" s="243" t="s">
        <v>2117</v>
      </c>
      <c r="G239" s="41"/>
      <c r="H239" s="41"/>
      <c r="I239" s="244"/>
      <c r="J239" s="41"/>
      <c r="K239" s="41"/>
      <c r="L239" s="45"/>
      <c r="M239" s="245"/>
      <c r="N239" s="24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182</v>
      </c>
      <c r="AU239" s="18" t="s">
        <v>85</v>
      </c>
    </row>
    <row r="240" s="2" customFormat="1">
      <c r="A240" s="39"/>
      <c r="B240" s="40"/>
      <c r="C240" s="41"/>
      <c r="D240" s="242" t="s">
        <v>197</v>
      </c>
      <c r="E240" s="41"/>
      <c r="F240" s="279" t="s">
        <v>2118</v>
      </c>
      <c r="G240" s="41"/>
      <c r="H240" s="41"/>
      <c r="I240" s="244"/>
      <c r="J240" s="41"/>
      <c r="K240" s="41"/>
      <c r="L240" s="45"/>
      <c r="M240" s="245"/>
      <c r="N240" s="24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197</v>
      </c>
      <c r="AU240" s="18" t="s">
        <v>85</v>
      </c>
    </row>
    <row r="241" s="13" customFormat="1">
      <c r="A241" s="13"/>
      <c r="B241" s="247"/>
      <c r="C241" s="248"/>
      <c r="D241" s="242" t="s">
        <v>184</v>
      </c>
      <c r="E241" s="249" t="s">
        <v>1</v>
      </c>
      <c r="F241" s="250" t="s">
        <v>1829</v>
      </c>
      <c r="G241" s="248"/>
      <c r="H241" s="249" t="s">
        <v>1</v>
      </c>
      <c r="I241" s="251"/>
      <c r="J241" s="248"/>
      <c r="K241" s="248"/>
      <c r="L241" s="252"/>
      <c r="M241" s="253"/>
      <c r="N241" s="254"/>
      <c r="O241" s="254"/>
      <c r="P241" s="254"/>
      <c r="Q241" s="254"/>
      <c r="R241" s="254"/>
      <c r="S241" s="254"/>
      <c r="T241" s="25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6" t="s">
        <v>184</v>
      </c>
      <c r="AU241" s="256" t="s">
        <v>85</v>
      </c>
      <c r="AV241" s="13" t="s">
        <v>21</v>
      </c>
      <c r="AW241" s="13" t="s">
        <v>34</v>
      </c>
      <c r="AX241" s="13" t="s">
        <v>77</v>
      </c>
      <c r="AY241" s="256" t="s">
        <v>173</v>
      </c>
    </row>
    <row r="242" s="14" customFormat="1">
      <c r="A242" s="14"/>
      <c r="B242" s="257"/>
      <c r="C242" s="258"/>
      <c r="D242" s="242" t="s">
        <v>184</v>
      </c>
      <c r="E242" s="259" t="s">
        <v>1</v>
      </c>
      <c r="F242" s="260" t="s">
        <v>2113</v>
      </c>
      <c r="G242" s="258"/>
      <c r="H242" s="261">
        <v>6</v>
      </c>
      <c r="I242" s="262"/>
      <c r="J242" s="258"/>
      <c r="K242" s="258"/>
      <c r="L242" s="263"/>
      <c r="M242" s="264"/>
      <c r="N242" s="265"/>
      <c r="O242" s="265"/>
      <c r="P242" s="265"/>
      <c r="Q242" s="265"/>
      <c r="R242" s="265"/>
      <c r="S242" s="265"/>
      <c r="T242" s="26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7" t="s">
        <v>184</v>
      </c>
      <c r="AU242" s="267" t="s">
        <v>85</v>
      </c>
      <c r="AV242" s="14" t="s">
        <v>85</v>
      </c>
      <c r="AW242" s="14" t="s">
        <v>34</v>
      </c>
      <c r="AX242" s="14" t="s">
        <v>77</v>
      </c>
      <c r="AY242" s="267" t="s">
        <v>173</v>
      </c>
    </row>
    <row r="243" s="13" customFormat="1">
      <c r="A243" s="13"/>
      <c r="B243" s="247"/>
      <c r="C243" s="248"/>
      <c r="D243" s="242" t="s">
        <v>184</v>
      </c>
      <c r="E243" s="249" t="s">
        <v>1</v>
      </c>
      <c r="F243" s="250" t="s">
        <v>696</v>
      </c>
      <c r="G243" s="248"/>
      <c r="H243" s="249" t="s">
        <v>1</v>
      </c>
      <c r="I243" s="251"/>
      <c r="J243" s="248"/>
      <c r="K243" s="248"/>
      <c r="L243" s="252"/>
      <c r="M243" s="253"/>
      <c r="N243" s="254"/>
      <c r="O243" s="254"/>
      <c r="P243" s="254"/>
      <c r="Q243" s="254"/>
      <c r="R243" s="254"/>
      <c r="S243" s="254"/>
      <c r="T243" s="25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6" t="s">
        <v>184</v>
      </c>
      <c r="AU243" s="256" t="s">
        <v>85</v>
      </c>
      <c r="AV243" s="13" t="s">
        <v>21</v>
      </c>
      <c r="AW243" s="13" t="s">
        <v>34</v>
      </c>
      <c r="AX243" s="13" t="s">
        <v>77</v>
      </c>
      <c r="AY243" s="256" t="s">
        <v>173</v>
      </c>
    </row>
    <row r="244" s="14" customFormat="1">
      <c r="A244" s="14"/>
      <c r="B244" s="257"/>
      <c r="C244" s="258"/>
      <c r="D244" s="242" t="s">
        <v>184</v>
      </c>
      <c r="E244" s="259" t="s">
        <v>1</v>
      </c>
      <c r="F244" s="260" t="s">
        <v>2113</v>
      </c>
      <c r="G244" s="258"/>
      <c r="H244" s="261">
        <v>6</v>
      </c>
      <c r="I244" s="262"/>
      <c r="J244" s="258"/>
      <c r="K244" s="258"/>
      <c r="L244" s="263"/>
      <c r="M244" s="264"/>
      <c r="N244" s="265"/>
      <c r="O244" s="265"/>
      <c r="P244" s="265"/>
      <c r="Q244" s="265"/>
      <c r="R244" s="265"/>
      <c r="S244" s="265"/>
      <c r="T244" s="26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7" t="s">
        <v>184</v>
      </c>
      <c r="AU244" s="267" t="s">
        <v>85</v>
      </c>
      <c r="AV244" s="14" t="s">
        <v>85</v>
      </c>
      <c r="AW244" s="14" t="s">
        <v>34</v>
      </c>
      <c r="AX244" s="14" t="s">
        <v>77</v>
      </c>
      <c r="AY244" s="267" t="s">
        <v>173</v>
      </c>
    </row>
    <row r="245" s="15" customFormat="1">
      <c r="A245" s="15"/>
      <c r="B245" s="268"/>
      <c r="C245" s="269"/>
      <c r="D245" s="242" t="s">
        <v>184</v>
      </c>
      <c r="E245" s="270" t="s">
        <v>1</v>
      </c>
      <c r="F245" s="271" t="s">
        <v>187</v>
      </c>
      <c r="G245" s="269"/>
      <c r="H245" s="272">
        <v>12</v>
      </c>
      <c r="I245" s="273"/>
      <c r="J245" s="269"/>
      <c r="K245" s="269"/>
      <c r="L245" s="274"/>
      <c r="M245" s="275"/>
      <c r="N245" s="276"/>
      <c r="O245" s="276"/>
      <c r="P245" s="276"/>
      <c r="Q245" s="276"/>
      <c r="R245" s="276"/>
      <c r="S245" s="276"/>
      <c r="T245" s="277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8" t="s">
        <v>184</v>
      </c>
      <c r="AU245" s="278" t="s">
        <v>85</v>
      </c>
      <c r="AV245" s="15" t="s">
        <v>180</v>
      </c>
      <c r="AW245" s="15" t="s">
        <v>34</v>
      </c>
      <c r="AX245" s="15" t="s">
        <v>21</v>
      </c>
      <c r="AY245" s="278" t="s">
        <v>173</v>
      </c>
    </row>
    <row r="246" s="2" customFormat="1">
      <c r="A246" s="39"/>
      <c r="B246" s="40"/>
      <c r="C246" s="229" t="s">
        <v>362</v>
      </c>
      <c r="D246" s="229" t="s">
        <v>175</v>
      </c>
      <c r="E246" s="230" t="s">
        <v>2119</v>
      </c>
      <c r="F246" s="231" t="s">
        <v>2120</v>
      </c>
      <c r="G246" s="232" t="s">
        <v>516</v>
      </c>
      <c r="H246" s="233">
        <v>4</v>
      </c>
      <c r="I246" s="234"/>
      <c r="J246" s="235">
        <f>ROUND(I246*H246,2)</f>
        <v>0</v>
      </c>
      <c r="K246" s="231" t="s">
        <v>681</v>
      </c>
      <c r="L246" s="45"/>
      <c r="M246" s="236" t="s">
        <v>1</v>
      </c>
      <c r="N246" s="237" t="s">
        <v>42</v>
      </c>
      <c r="O246" s="92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180</v>
      </c>
      <c r="AT246" s="240" t="s">
        <v>175</v>
      </c>
      <c r="AU246" s="240" t="s">
        <v>85</v>
      </c>
      <c r="AY246" s="18" t="s">
        <v>173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21</v>
      </c>
      <c r="BK246" s="241">
        <f>ROUND(I246*H246,2)</f>
        <v>0</v>
      </c>
      <c r="BL246" s="18" t="s">
        <v>180</v>
      </c>
      <c r="BM246" s="240" t="s">
        <v>2121</v>
      </c>
    </row>
    <row r="247" s="2" customFormat="1">
      <c r="A247" s="39"/>
      <c r="B247" s="40"/>
      <c r="C247" s="41"/>
      <c r="D247" s="242" t="s">
        <v>182</v>
      </c>
      <c r="E247" s="41"/>
      <c r="F247" s="243" t="s">
        <v>2122</v>
      </c>
      <c r="G247" s="41"/>
      <c r="H247" s="41"/>
      <c r="I247" s="244"/>
      <c r="J247" s="41"/>
      <c r="K247" s="41"/>
      <c r="L247" s="45"/>
      <c r="M247" s="245"/>
      <c r="N247" s="24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182</v>
      </c>
      <c r="AU247" s="18" t="s">
        <v>85</v>
      </c>
    </row>
    <row r="248" s="2" customFormat="1">
      <c r="A248" s="39"/>
      <c r="B248" s="40"/>
      <c r="C248" s="41"/>
      <c r="D248" s="242" t="s">
        <v>197</v>
      </c>
      <c r="E248" s="41"/>
      <c r="F248" s="279" t="s">
        <v>2123</v>
      </c>
      <c r="G248" s="41"/>
      <c r="H248" s="41"/>
      <c r="I248" s="244"/>
      <c r="J248" s="41"/>
      <c r="K248" s="41"/>
      <c r="L248" s="45"/>
      <c r="M248" s="245"/>
      <c r="N248" s="24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197</v>
      </c>
      <c r="AU248" s="18" t="s">
        <v>85</v>
      </c>
    </row>
    <row r="249" s="13" customFormat="1">
      <c r="A249" s="13"/>
      <c r="B249" s="247"/>
      <c r="C249" s="248"/>
      <c r="D249" s="242" t="s">
        <v>184</v>
      </c>
      <c r="E249" s="249" t="s">
        <v>1</v>
      </c>
      <c r="F249" s="250" t="s">
        <v>1829</v>
      </c>
      <c r="G249" s="248"/>
      <c r="H249" s="249" t="s">
        <v>1</v>
      </c>
      <c r="I249" s="251"/>
      <c r="J249" s="248"/>
      <c r="K249" s="248"/>
      <c r="L249" s="252"/>
      <c r="M249" s="253"/>
      <c r="N249" s="254"/>
      <c r="O249" s="254"/>
      <c r="P249" s="254"/>
      <c r="Q249" s="254"/>
      <c r="R249" s="254"/>
      <c r="S249" s="254"/>
      <c r="T249" s="25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6" t="s">
        <v>184</v>
      </c>
      <c r="AU249" s="256" t="s">
        <v>85</v>
      </c>
      <c r="AV249" s="13" t="s">
        <v>21</v>
      </c>
      <c r="AW249" s="13" t="s">
        <v>34</v>
      </c>
      <c r="AX249" s="13" t="s">
        <v>77</v>
      </c>
      <c r="AY249" s="256" t="s">
        <v>173</v>
      </c>
    </row>
    <row r="250" s="14" customFormat="1">
      <c r="A250" s="14"/>
      <c r="B250" s="257"/>
      <c r="C250" s="258"/>
      <c r="D250" s="242" t="s">
        <v>184</v>
      </c>
      <c r="E250" s="259" t="s">
        <v>1</v>
      </c>
      <c r="F250" s="260" t="s">
        <v>1600</v>
      </c>
      <c r="G250" s="258"/>
      <c r="H250" s="261">
        <v>2</v>
      </c>
      <c r="I250" s="262"/>
      <c r="J250" s="258"/>
      <c r="K250" s="258"/>
      <c r="L250" s="263"/>
      <c r="M250" s="264"/>
      <c r="N250" s="265"/>
      <c r="O250" s="265"/>
      <c r="P250" s="265"/>
      <c r="Q250" s="265"/>
      <c r="R250" s="265"/>
      <c r="S250" s="265"/>
      <c r="T250" s="26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7" t="s">
        <v>184</v>
      </c>
      <c r="AU250" s="267" t="s">
        <v>85</v>
      </c>
      <c r="AV250" s="14" t="s">
        <v>85</v>
      </c>
      <c r="AW250" s="14" t="s">
        <v>34</v>
      </c>
      <c r="AX250" s="14" t="s">
        <v>77</v>
      </c>
      <c r="AY250" s="267" t="s">
        <v>173</v>
      </c>
    </row>
    <row r="251" s="13" customFormat="1">
      <c r="A251" s="13"/>
      <c r="B251" s="247"/>
      <c r="C251" s="248"/>
      <c r="D251" s="242" t="s">
        <v>184</v>
      </c>
      <c r="E251" s="249" t="s">
        <v>1</v>
      </c>
      <c r="F251" s="250" t="s">
        <v>696</v>
      </c>
      <c r="G251" s="248"/>
      <c r="H251" s="249" t="s">
        <v>1</v>
      </c>
      <c r="I251" s="251"/>
      <c r="J251" s="248"/>
      <c r="K251" s="248"/>
      <c r="L251" s="252"/>
      <c r="M251" s="253"/>
      <c r="N251" s="254"/>
      <c r="O251" s="254"/>
      <c r="P251" s="254"/>
      <c r="Q251" s="254"/>
      <c r="R251" s="254"/>
      <c r="S251" s="254"/>
      <c r="T251" s="25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6" t="s">
        <v>184</v>
      </c>
      <c r="AU251" s="256" t="s">
        <v>85</v>
      </c>
      <c r="AV251" s="13" t="s">
        <v>21</v>
      </c>
      <c r="AW251" s="13" t="s">
        <v>34</v>
      </c>
      <c r="AX251" s="13" t="s">
        <v>77</v>
      </c>
      <c r="AY251" s="256" t="s">
        <v>173</v>
      </c>
    </row>
    <row r="252" s="14" customFormat="1">
      <c r="A252" s="14"/>
      <c r="B252" s="257"/>
      <c r="C252" s="258"/>
      <c r="D252" s="242" t="s">
        <v>184</v>
      </c>
      <c r="E252" s="259" t="s">
        <v>1</v>
      </c>
      <c r="F252" s="260" t="s">
        <v>1600</v>
      </c>
      <c r="G252" s="258"/>
      <c r="H252" s="261">
        <v>2</v>
      </c>
      <c r="I252" s="262"/>
      <c r="J252" s="258"/>
      <c r="K252" s="258"/>
      <c r="L252" s="263"/>
      <c r="M252" s="264"/>
      <c r="N252" s="265"/>
      <c r="O252" s="265"/>
      <c r="P252" s="265"/>
      <c r="Q252" s="265"/>
      <c r="R252" s="265"/>
      <c r="S252" s="265"/>
      <c r="T252" s="26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7" t="s">
        <v>184</v>
      </c>
      <c r="AU252" s="267" t="s">
        <v>85</v>
      </c>
      <c r="AV252" s="14" t="s">
        <v>85</v>
      </c>
      <c r="AW252" s="14" t="s">
        <v>34</v>
      </c>
      <c r="AX252" s="14" t="s">
        <v>77</v>
      </c>
      <c r="AY252" s="267" t="s">
        <v>173</v>
      </c>
    </row>
    <row r="253" s="15" customFormat="1">
      <c r="A253" s="15"/>
      <c r="B253" s="268"/>
      <c r="C253" s="269"/>
      <c r="D253" s="242" t="s">
        <v>184</v>
      </c>
      <c r="E253" s="270" t="s">
        <v>1</v>
      </c>
      <c r="F253" s="271" t="s">
        <v>187</v>
      </c>
      <c r="G253" s="269"/>
      <c r="H253" s="272">
        <v>4</v>
      </c>
      <c r="I253" s="273"/>
      <c r="J253" s="269"/>
      <c r="K253" s="269"/>
      <c r="L253" s="274"/>
      <c r="M253" s="275"/>
      <c r="N253" s="276"/>
      <c r="O253" s="276"/>
      <c r="P253" s="276"/>
      <c r="Q253" s="276"/>
      <c r="R253" s="276"/>
      <c r="S253" s="276"/>
      <c r="T253" s="277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8" t="s">
        <v>184</v>
      </c>
      <c r="AU253" s="278" t="s">
        <v>85</v>
      </c>
      <c r="AV253" s="15" t="s">
        <v>180</v>
      </c>
      <c r="AW253" s="15" t="s">
        <v>34</v>
      </c>
      <c r="AX253" s="15" t="s">
        <v>21</v>
      </c>
      <c r="AY253" s="278" t="s">
        <v>173</v>
      </c>
    </row>
    <row r="254" s="2" customFormat="1">
      <c r="A254" s="39"/>
      <c r="B254" s="40"/>
      <c r="C254" s="229" t="s">
        <v>369</v>
      </c>
      <c r="D254" s="229" t="s">
        <v>175</v>
      </c>
      <c r="E254" s="230" t="s">
        <v>2124</v>
      </c>
      <c r="F254" s="231" t="s">
        <v>2125</v>
      </c>
      <c r="G254" s="232" t="s">
        <v>516</v>
      </c>
      <c r="H254" s="233">
        <v>4</v>
      </c>
      <c r="I254" s="234"/>
      <c r="J254" s="235">
        <f>ROUND(I254*H254,2)</f>
        <v>0</v>
      </c>
      <c r="K254" s="231" t="s">
        <v>681</v>
      </c>
      <c r="L254" s="45"/>
      <c r="M254" s="236" t="s">
        <v>1</v>
      </c>
      <c r="N254" s="237" t="s">
        <v>42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180</v>
      </c>
      <c r="AT254" s="240" t="s">
        <v>175</v>
      </c>
      <c r="AU254" s="240" t="s">
        <v>85</v>
      </c>
      <c r="AY254" s="18" t="s">
        <v>173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21</v>
      </c>
      <c r="BK254" s="241">
        <f>ROUND(I254*H254,2)</f>
        <v>0</v>
      </c>
      <c r="BL254" s="18" t="s">
        <v>180</v>
      </c>
      <c r="BM254" s="240" t="s">
        <v>2126</v>
      </c>
    </row>
    <row r="255" s="2" customFormat="1">
      <c r="A255" s="39"/>
      <c r="B255" s="40"/>
      <c r="C255" s="41"/>
      <c r="D255" s="242" t="s">
        <v>182</v>
      </c>
      <c r="E255" s="41"/>
      <c r="F255" s="243" t="s">
        <v>2127</v>
      </c>
      <c r="G255" s="41"/>
      <c r="H255" s="41"/>
      <c r="I255" s="244"/>
      <c r="J255" s="41"/>
      <c r="K255" s="41"/>
      <c r="L255" s="45"/>
      <c r="M255" s="245"/>
      <c r="N255" s="24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182</v>
      </c>
      <c r="AU255" s="18" t="s">
        <v>85</v>
      </c>
    </row>
    <row r="256" s="2" customFormat="1">
      <c r="A256" s="39"/>
      <c r="B256" s="40"/>
      <c r="C256" s="41"/>
      <c r="D256" s="242" t="s">
        <v>197</v>
      </c>
      <c r="E256" s="41"/>
      <c r="F256" s="279" t="s">
        <v>2123</v>
      </c>
      <c r="G256" s="41"/>
      <c r="H256" s="41"/>
      <c r="I256" s="244"/>
      <c r="J256" s="41"/>
      <c r="K256" s="41"/>
      <c r="L256" s="45"/>
      <c r="M256" s="245"/>
      <c r="N256" s="24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197</v>
      </c>
      <c r="AU256" s="18" t="s">
        <v>85</v>
      </c>
    </row>
    <row r="257" s="13" customFormat="1">
      <c r="A257" s="13"/>
      <c r="B257" s="247"/>
      <c r="C257" s="248"/>
      <c r="D257" s="242" t="s">
        <v>184</v>
      </c>
      <c r="E257" s="249" t="s">
        <v>1</v>
      </c>
      <c r="F257" s="250" t="s">
        <v>1829</v>
      </c>
      <c r="G257" s="248"/>
      <c r="H257" s="249" t="s">
        <v>1</v>
      </c>
      <c r="I257" s="251"/>
      <c r="J257" s="248"/>
      <c r="K257" s="248"/>
      <c r="L257" s="252"/>
      <c r="M257" s="253"/>
      <c r="N257" s="254"/>
      <c r="O257" s="254"/>
      <c r="P257" s="254"/>
      <c r="Q257" s="254"/>
      <c r="R257" s="254"/>
      <c r="S257" s="254"/>
      <c r="T257" s="25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6" t="s">
        <v>184</v>
      </c>
      <c r="AU257" s="256" t="s">
        <v>85</v>
      </c>
      <c r="AV257" s="13" t="s">
        <v>21</v>
      </c>
      <c r="AW257" s="13" t="s">
        <v>34</v>
      </c>
      <c r="AX257" s="13" t="s">
        <v>77</v>
      </c>
      <c r="AY257" s="256" t="s">
        <v>173</v>
      </c>
    </row>
    <row r="258" s="14" customFormat="1">
      <c r="A258" s="14"/>
      <c r="B258" s="257"/>
      <c r="C258" s="258"/>
      <c r="D258" s="242" t="s">
        <v>184</v>
      </c>
      <c r="E258" s="259" t="s">
        <v>1</v>
      </c>
      <c r="F258" s="260" t="s">
        <v>1600</v>
      </c>
      <c r="G258" s="258"/>
      <c r="H258" s="261">
        <v>2</v>
      </c>
      <c r="I258" s="262"/>
      <c r="J258" s="258"/>
      <c r="K258" s="258"/>
      <c r="L258" s="263"/>
      <c r="M258" s="264"/>
      <c r="N258" s="265"/>
      <c r="O258" s="265"/>
      <c r="P258" s="265"/>
      <c r="Q258" s="265"/>
      <c r="R258" s="265"/>
      <c r="S258" s="265"/>
      <c r="T258" s="26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7" t="s">
        <v>184</v>
      </c>
      <c r="AU258" s="267" t="s">
        <v>85</v>
      </c>
      <c r="AV258" s="14" t="s">
        <v>85</v>
      </c>
      <c r="AW258" s="14" t="s">
        <v>34</v>
      </c>
      <c r="AX258" s="14" t="s">
        <v>77</v>
      </c>
      <c r="AY258" s="267" t="s">
        <v>173</v>
      </c>
    </row>
    <row r="259" s="13" customFormat="1">
      <c r="A259" s="13"/>
      <c r="B259" s="247"/>
      <c r="C259" s="248"/>
      <c r="D259" s="242" t="s">
        <v>184</v>
      </c>
      <c r="E259" s="249" t="s">
        <v>1</v>
      </c>
      <c r="F259" s="250" t="s">
        <v>696</v>
      </c>
      <c r="G259" s="248"/>
      <c r="H259" s="249" t="s">
        <v>1</v>
      </c>
      <c r="I259" s="251"/>
      <c r="J259" s="248"/>
      <c r="K259" s="248"/>
      <c r="L259" s="252"/>
      <c r="M259" s="253"/>
      <c r="N259" s="254"/>
      <c r="O259" s="254"/>
      <c r="P259" s="254"/>
      <c r="Q259" s="254"/>
      <c r="R259" s="254"/>
      <c r="S259" s="254"/>
      <c r="T259" s="25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6" t="s">
        <v>184</v>
      </c>
      <c r="AU259" s="256" t="s">
        <v>85</v>
      </c>
      <c r="AV259" s="13" t="s">
        <v>21</v>
      </c>
      <c r="AW259" s="13" t="s">
        <v>34</v>
      </c>
      <c r="AX259" s="13" t="s">
        <v>77</v>
      </c>
      <c r="AY259" s="256" t="s">
        <v>173</v>
      </c>
    </row>
    <row r="260" s="14" customFormat="1">
      <c r="A260" s="14"/>
      <c r="B260" s="257"/>
      <c r="C260" s="258"/>
      <c r="D260" s="242" t="s">
        <v>184</v>
      </c>
      <c r="E260" s="259" t="s">
        <v>1</v>
      </c>
      <c r="F260" s="260" t="s">
        <v>1600</v>
      </c>
      <c r="G260" s="258"/>
      <c r="H260" s="261">
        <v>2</v>
      </c>
      <c r="I260" s="262"/>
      <c r="J260" s="258"/>
      <c r="K260" s="258"/>
      <c r="L260" s="263"/>
      <c r="M260" s="264"/>
      <c r="N260" s="265"/>
      <c r="O260" s="265"/>
      <c r="P260" s="265"/>
      <c r="Q260" s="265"/>
      <c r="R260" s="265"/>
      <c r="S260" s="265"/>
      <c r="T260" s="26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7" t="s">
        <v>184</v>
      </c>
      <c r="AU260" s="267" t="s">
        <v>85</v>
      </c>
      <c r="AV260" s="14" t="s">
        <v>85</v>
      </c>
      <c r="AW260" s="14" t="s">
        <v>34</v>
      </c>
      <c r="AX260" s="14" t="s">
        <v>77</v>
      </c>
      <c r="AY260" s="267" t="s">
        <v>173</v>
      </c>
    </row>
    <row r="261" s="15" customFormat="1">
      <c r="A261" s="15"/>
      <c r="B261" s="268"/>
      <c r="C261" s="269"/>
      <c r="D261" s="242" t="s">
        <v>184</v>
      </c>
      <c r="E261" s="270" t="s">
        <v>1</v>
      </c>
      <c r="F261" s="271" t="s">
        <v>187</v>
      </c>
      <c r="G261" s="269"/>
      <c r="H261" s="272">
        <v>4</v>
      </c>
      <c r="I261" s="273"/>
      <c r="J261" s="269"/>
      <c r="K261" s="269"/>
      <c r="L261" s="274"/>
      <c r="M261" s="275"/>
      <c r="N261" s="276"/>
      <c r="O261" s="276"/>
      <c r="P261" s="276"/>
      <c r="Q261" s="276"/>
      <c r="R261" s="276"/>
      <c r="S261" s="276"/>
      <c r="T261" s="277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8" t="s">
        <v>184</v>
      </c>
      <c r="AU261" s="278" t="s">
        <v>85</v>
      </c>
      <c r="AV261" s="15" t="s">
        <v>180</v>
      </c>
      <c r="AW261" s="15" t="s">
        <v>34</v>
      </c>
      <c r="AX261" s="15" t="s">
        <v>21</v>
      </c>
      <c r="AY261" s="278" t="s">
        <v>173</v>
      </c>
    </row>
    <row r="262" s="2" customFormat="1" ht="16.5" customHeight="1">
      <c r="A262" s="39"/>
      <c r="B262" s="40"/>
      <c r="C262" s="291" t="s">
        <v>373</v>
      </c>
      <c r="D262" s="291" t="s">
        <v>295</v>
      </c>
      <c r="E262" s="292" t="s">
        <v>2128</v>
      </c>
      <c r="F262" s="293" t="s">
        <v>2129</v>
      </c>
      <c r="G262" s="294" t="s">
        <v>194</v>
      </c>
      <c r="H262" s="295">
        <v>32</v>
      </c>
      <c r="I262" s="296"/>
      <c r="J262" s="297">
        <f>ROUND(I262*H262,2)</f>
        <v>0</v>
      </c>
      <c r="K262" s="293" t="s">
        <v>681</v>
      </c>
      <c r="L262" s="298"/>
      <c r="M262" s="299" t="s">
        <v>1</v>
      </c>
      <c r="N262" s="300" t="s">
        <v>42</v>
      </c>
      <c r="O262" s="92"/>
      <c r="P262" s="238">
        <f>O262*H262</f>
        <v>0</v>
      </c>
      <c r="Q262" s="238">
        <v>0</v>
      </c>
      <c r="R262" s="238">
        <f>Q262*H262</f>
        <v>0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238</v>
      </c>
      <c r="AT262" s="240" t="s">
        <v>295</v>
      </c>
      <c r="AU262" s="240" t="s">
        <v>85</v>
      </c>
      <c r="AY262" s="18" t="s">
        <v>173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21</v>
      </c>
      <c r="BK262" s="241">
        <f>ROUND(I262*H262,2)</f>
        <v>0</v>
      </c>
      <c r="BL262" s="18" t="s">
        <v>180</v>
      </c>
      <c r="BM262" s="240" t="s">
        <v>2130</v>
      </c>
    </row>
    <row r="263" s="2" customFormat="1">
      <c r="A263" s="39"/>
      <c r="B263" s="40"/>
      <c r="C263" s="41"/>
      <c r="D263" s="242" t="s">
        <v>182</v>
      </c>
      <c r="E263" s="41"/>
      <c r="F263" s="243" t="s">
        <v>2129</v>
      </c>
      <c r="G263" s="41"/>
      <c r="H263" s="41"/>
      <c r="I263" s="244"/>
      <c r="J263" s="41"/>
      <c r="K263" s="41"/>
      <c r="L263" s="45"/>
      <c r="M263" s="245"/>
      <c r="N263" s="24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182</v>
      </c>
      <c r="AU263" s="18" t="s">
        <v>85</v>
      </c>
    </row>
    <row r="264" s="2" customFormat="1">
      <c r="A264" s="39"/>
      <c r="B264" s="40"/>
      <c r="C264" s="41"/>
      <c r="D264" s="242" t="s">
        <v>197</v>
      </c>
      <c r="E264" s="41"/>
      <c r="F264" s="279" t="s">
        <v>2123</v>
      </c>
      <c r="G264" s="41"/>
      <c r="H264" s="41"/>
      <c r="I264" s="244"/>
      <c r="J264" s="41"/>
      <c r="K264" s="41"/>
      <c r="L264" s="45"/>
      <c r="M264" s="245"/>
      <c r="N264" s="24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197</v>
      </c>
      <c r="AU264" s="18" t="s">
        <v>85</v>
      </c>
    </row>
    <row r="265" s="13" customFormat="1">
      <c r="A265" s="13"/>
      <c r="B265" s="247"/>
      <c r="C265" s="248"/>
      <c r="D265" s="242" t="s">
        <v>184</v>
      </c>
      <c r="E265" s="249" t="s">
        <v>1</v>
      </c>
      <c r="F265" s="250" t="s">
        <v>1829</v>
      </c>
      <c r="G265" s="248"/>
      <c r="H265" s="249" t="s">
        <v>1</v>
      </c>
      <c r="I265" s="251"/>
      <c r="J265" s="248"/>
      <c r="K265" s="248"/>
      <c r="L265" s="252"/>
      <c r="M265" s="253"/>
      <c r="N265" s="254"/>
      <c r="O265" s="254"/>
      <c r="P265" s="254"/>
      <c r="Q265" s="254"/>
      <c r="R265" s="254"/>
      <c r="S265" s="254"/>
      <c r="T265" s="25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6" t="s">
        <v>184</v>
      </c>
      <c r="AU265" s="256" t="s">
        <v>85</v>
      </c>
      <c r="AV265" s="13" t="s">
        <v>21</v>
      </c>
      <c r="AW265" s="13" t="s">
        <v>34</v>
      </c>
      <c r="AX265" s="13" t="s">
        <v>77</v>
      </c>
      <c r="AY265" s="256" t="s">
        <v>173</v>
      </c>
    </row>
    <row r="266" s="14" customFormat="1">
      <c r="A266" s="14"/>
      <c r="B266" s="257"/>
      <c r="C266" s="258"/>
      <c r="D266" s="242" t="s">
        <v>184</v>
      </c>
      <c r="E266" s="259" t="s">
        <v>1</v>
      </c>
      <c r="F266" s="260" t="s">
        <v>1109</v>
      </c>
      <c r="G266" s="258"/>
      <c r="H266" s="261">
        <v>16</v>
      </c>
      <c r="I266" s="262"/>
      <c r="J266" s="258"/>
      <c r="K266" s="258"/>
      <c r="L266" s="263"/>
      <c r="M266" s="264"/>
      <c r="N266" s="265"/>
      <c r="O266" s="265"/>
      <c r="P266" s="265"/>
      <c r="Q266" s="265"/>
      <c r="R266" s="265"/>
      <c r="S266" s="265"/>
      <c r="T266" s="26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7" t="s">
        <v>184</v>
      </c>
      <c r="AU266" s="267" t="s">
        <v>85</v>
      </c>
      <c r="AV266" s="14" t="s">
        <v>85</v>
      </c>
      <c r="AW266" s="14" t="s">
        <v>34</v>
      </c>
      <c r="AX266" s="14" t="s">
        <v>77</v>
      </c>
      <c r="AY266" s="267" t="s">
        <v>173</v>
      </c>
    </row>
    <row r="267" s="13" customFormat="1">
      <c r="A267" s="13"/>
      <c r="B267" s="247"/>
      <c r="C267" s="248"/>
      <c r="D267" s="242" t="s">
        <v>184</v>
      </c>
      <c r="E267" s="249" t="s">
        <v>1</v>
      </c>
      <c r="F267" s="250" t="s">
        <v>696</v>
      </c>
      <c r="G267" s="248"/>
      <c r="H267" s="249" t="s">
        <v>1</v>
      </c>
      <c r="I267" s="251"/>
      <c r="J267" s="248"/>
      <c r="K267" s="248"/>
      <c r="L267" s="252"/>
      <c r="M267" s="253"/>
      <c r="N267" s="254"/>
      <c r="O267" s="254"/>
      <c r="P267" s="254"/>
      <c r="Q267" s="254"/>
      <c r="R267" s="254"/>
      <c r="S267" s="254"/>
      <c r="T267" s="25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6" t="s">
        <v>184</v>
      </c>
      <c r="AU267" s="256" t="s">
        <v>85</v>
      </c>
      <c r="AV267" s="13" t="s">
        <v>21</v>
      </c>
      <c r="AW267" s="13" t="s">
        <v>34</v>
      </c>
      <c r="AX267" s="13" t="s">
        <v>77</v>
      </c>
      <c r="AY267" s="256" t="s">
        <v>173</v>
      </c>
    </row>
    <row r="268" s="14" customFormat="1">
      <c r="A268" s="14"/>
      <c r="B268" s="257"/>
      <c r="C268" s="258"/>
      <c r="D268" s="242" t="s">
        <v>184</v>
      </c>
      <c r="E268" s="259" t="s">
        <v>1</v>
      </c>
      <c r="F268" s="260" t="s">
        <v>1109</v>
      </c>
      <c r="G268" s="258"/>
      <c r="H268" s="261">
        <v>16</v>
      </c>
      <c r="I268" s="262"/>
      <c r="J268" s="258"/>
      <c r="K268" s="258"/>
      <c r="L268" s="263"/>
      <c r="M268" s="264"/>
      <c r="N268" s="265"/>
      <c r="O268" s="265"/>
      <c r="P268" s="265"/>
      <c r="Q268" s="265"/>
      <c r="R268" s="265"/>
      <c r="S268" s="265"/>
      <c r="T268" s="26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7" t="s">
        <v>184</v>
      </c>
      <c r="AU268" s="267" t="s">
        <v>85</v>
      </c>
      <c r="AV268" s="14" t="s">
        <v>85</v>
      </c>
      <c r="AW268" s="14" t="s">
        <v>34</v>
      </c>
      <c r="AX268" s="14" t="s">
        <v>77</v>
      </c>
      <c r="AY268" s="267" t="s">
        <v>173</v>
      </c>
    </row>
    <row r="269" s="15" customFormat="1">
      <c r="A269" s="15"/>
      <c r="B269" s="268"/>
      <c r="C269" s="269"/>
      <c r="D269" s="242" t="s">
        <v>184</v>
      </c>
      <c r="E269" s="270" t="s">
        <v>1</v>
      </c>
      <c r="F269" s="271" t="s">
        <v>187</v>
      </c>
      <c r="G269" s="269"/>
      <c r="H269" s="272">
        <v>32</v>
      </c>
      <c r="I269" s="273"/>
      <c r="J269" s="269"/>
      <c r="K269" s="269"/>
      <c r="L269" s="274"/>
      <c r="M269" s="275"/>
      <c r="N269" s="276"/>
      <c r="O269" s="276"/>
      <c r="P269" s="276"/>
      <c r="Q269" s="276"/>
      <c r="R269" s="276"/>
      <c r="S269" s="276"/>
      <c r="T269" s="277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8" t="s">
        <v>184</v>
      </c>
      <c r="AU269" s="278" t="s">
        <v>85</v>
      </c>
      <c r="AV269" s="15" t="s">
        <v>180</v>
      </c>
      <c r="AW269" s="15" t="s">
        <v>34</v>
      </c>
      <c r="AX269" s="15" t="s">
        <v>21</v>
      </c>
      <c r="AY269" s="278" t="s">
        <v>173</v>
      </c>
    </row>
    <row r="270" s="2" customFormat="1" ht="21.75" customHeight="1">
      <c r="A270" s="39"/>
      <c r="B270" s="40"/>
      <c r="C270" s="229" t="s">
        <v>381</v>
      </c>
      <c r="D270" s="229" t="s">
        <v>175</v>
      </c>
      <c r="E270" s="230" t="s">
        <v>2131</v>
      </c>
      <c r="F270" s="231" t="s">
        <v>2132</v>
      </c>
      <c r="G270" s="232" t="s">
        <v>194</v>
      </c>
      <c r="H270" s="233">
        <v>32</v>
      </c>
      <c r="I270" s="234"/>
      <c r="J270" s="235">
        <f>ROUND(I270*H270,2)</f>
        <v>0</v>
      </c>
      <c r="K270" s="231" t="s">
        <v>681</v>
      </c>
      <c r="L270" s="45"/>
      <c r="M270" s="236" t="s">
        <v>1</v>
      </c>
      <c r="N270" s="237" t="s">
        <v>42</v>
      </c>
      <c r="O270" s="92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180</v>
      </c>
      <c r="AT270" s="240" t="s">
        <v>175</v>
      </c>
      <c r="AU270" s="240" t="s">
        <v>85</v>
      </c>
      <c r="AY270" s="18" t="s">
        <v>173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21</v>
      </c>
      <c r="BK270" s="241">
        <f>ROUND(I270*H270,2)</f>
        <v>0</v>
      </c>
      <c r="BL270" s="18" t="s">
        <v>180</v>
      </c>
      <c r="BM270" s="240" t="s">
        <v>2133</v>
      </c>
    </row>
    <row r="271" s="2" customFormat="1">
      <c r="A271" s="39"/>
      <c r="B271" s="40"/>
      <c r="C271" s="41"/>
      <c r="D271" s="242" t="s">
        <v>182</v>
      </c>
      <c r="E271" s="41"/>
      <c r="F271" s="243" t="s">
        <v>2134</v>
      </c>
      <c r="G271" s="41"/>
      <c r="H271" s="41"/>
      <c r="I271" s="244"/>
      <c r="J271" s="41"/>
      <c r="K271" s="41"/>
      <c r="L271" s="45"/>
      <c r="M271" s="245"/>
      <c r="N271" s="24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182</v>
      </c>
      <c r="AU271" s="18" t="s">
        <v>85</v>
      </c>
    </row>
    <row r="272" s="2" customFormat="1">
      <c r="A272" s="39"/>
      <c r="B272" s="40"/>
      <c r="C272" s="41"/>
      <c r="D272" s="242" t="s">
        <v>197</v>
      </c>
      <c r="E272" s="41"/>
      <c r="F272" s="279" t="s">
        <v>2135</v>
      </c>
      <c r="G272" s="41"/>
      <c r="H272" s="41"/>
      <c r="I272" s="244"/>
      <c r="J272" s="41"/>
      <c r="K272" s="41"/>
      <c r="L272" s="45"/>
      <c r="M272" s="245"/>
      <c r="N272" s="24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197</v>
      </c>
      <c r="AU272" s="18" t="s">
        <v>85</v>
      </c>
    </row>
    <row r="273" s="13" customFormat="1">
      <c r="A273" s="13"/>
      <c r="B273" s="247"/>
      <c r="C273" s="248"/>
      <c r="D273" s="242" t="s">
        <v>184</v>
      </c>
      <c r="E273" s="249" t="s">
        <v>1</v>
      </c>
      <c r="F273" s="250" t="s">
        <v>1829</v>
      </c>
      <c r="G273" s="248"/>
      <c r="H273" s="249" t="s">
        <v>1</v>
      </c>
      <c r="I273" s="251"/>
      <c r="J273" s="248"/>
      <c r="K273" s="248"/>
      <c r="L273" s="252"/>
      <c r="M273" s="253"/>
      <c r="N273" s="254"/>
      <c r="O273" s="254"/>
      <c r="P273" s="254"/>
      <c r="Q273" s="254"/>
      <c r="R273" s="254"/>
      <c r="S273" s="254"/>
      <c r="T273" s="25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6" t="s">
        <v>184</v>
      </c>
      <c r="AU273" s="256" t="s">
        <v>85</v>
      </c>
      <c r="AV273" s="13" t="s">
        <v>21</v>
      </c>
      <c r="AW273" s="13" t="s">
        <v>34</v>
      </c>
      <c r="AX273" s="13" t="s">
        <v>77</v>
      </c>
      <c r="AY273" s="256" t="s">
        <v>173</v>
      </c>
    </row>
    <row r="274" s="14" customFormat="1">
      <c r="A274" s="14"/>
      <c r="B274" s="257"/>
      <c r="C274" s="258"/>
      <c r="D274" s="242" t="s">
        <v>184</v>
      </c>
      <c r="E274" s="259" t="s">
        <v>1</v>
      </c>
      <c r="F274" s="260" t="s">
        <v>1109</v>
      </c>
      <c r="G274" s="258"/>
      <c r="H274" s="261">
        <v>16</v>
      </c>
      <c r="I274" s="262"/>
      <c r="J274" s="258"/>
      <c r="K274" s="258"/>
      <c r="L274" s="263"/>
      <c r="M274" s="264"/>
      <c r="N274" s="265"/>
      <c r="O274" s="265"/>
      <c r="P274" s="265"/>
      <c r="Q274" s="265"/>
      <c r="R274" s="265"/>
      <c r="S274" s="265"/>
      <c r="T274" s="26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7" t="s">
        <v>184</v>
      </c>
      <c r="AU274" s="267" t="s">
        <v>85</v>
      </c>
      <c r="AV274" s="14" t="s">
        <v>85</v>
      </c>
      <c r="AW274" s="14" t="s">
        <v>34</v>
      </c>
      <c r="AX274" s="14" t="s">
        <v>77</v>
      </c>
      <c r="AY274" s="267" t="s">
        <v>173</v>
      </c>
    </row>
    <row r="275" s="13" customFormat="1">
      <c r="A275" s="13"/>
      <c r="B275" s="247"/>
      <c r="C275" s="248"/>
      <c r="D275" s="242" t="s">
        <v>184</v>
      </c>
      <c r="E275" s="249" t="s">
        <v>1</v>
      </c>
      <c r="F275" s="250" t="s">
        <v>696</v>
      </c>
      <c r="G275" s="248"/>
      <c r="H275" s="249" t="s">
        <v>1</v>
      </c>
      <c r="I275" s="251"/>
      <c r="J275" s="248"/>
      <c r="K275" s="248"/>
      <c r="L275" s="252"/>
      <c r="M275" s="253"/>
      <c r="N275" s="254"/>
      <c r="O275" s="254"/>
      <c r="P275" s="254"/>
      <c r="Q275" s="254"/>
      <c r="R275" s="254"/>
      <c r="S275" s="254"/>
      <c r="T275" s="25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6" t="s">
        <v>184</v>
      </c>
      <c r="AU275" s="256" t="s">
        <v>85</v>
      </c>
      <c r="AV275" s="13" t="s">
        <v>21</v>
      </c>
      <c r="AW275" s="13" t="s">
        <v>34</v>
      </c>
      <c r="AX275" s="13" t="s">
        <v>77</v>
      </c>
      <c r="AY275" s="256" t="s">
        <v>173</v>
      </c>
    </row>
    <row r="276" s="14" customFormat="1">
      <c r="A276" s="14"/>
      <c r="B276" s="257"/>
      <c r="C276" s="258"/>
      <c r="D276" s="242" t="s">
        <v>184</v>
      </c>
      <c r="E276" s="259" t="s">
        <v>1</v>
      </c>
      <c r="F276" s="260" t="s">
        <v>1109</v>
      </c>
      <c r="G276" s="258"/>
      <c r="H276" s="261">
        <v>16</v>
      </c>
      <c r="I276" s="262"/>
      <c r="J276" s="258"/>
      <c r="K276" s="258"/>
      <c r="L276" s="263"/>
      <c r="M276" s="264"/>
      <c r="N276" s="265"/>
      <c r="O276" s="265"/>
      <c r="P276" s="265"/>
      <c r="Q276" s="265"/>
      <c r="R276" s="265"/>
      <c r="S276" s="265"/>
      <c r="T276" s="26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7" t="s">
        <v>184</v>
      </c>
      <c r="AU276" s="267" t="s">
        <v>85</v>
      </c>
      <c r="AV276" s="14" t="s">
        <v>85</v>
      </c>
      <c r="AW276" s="14" t="s">
        <v>34</v>
      </c>
      <c r="AX276" s="14" t="s">
        <v>77</v>
      </c>
      <c r="AY276" s="267" t="s">
        <v>173</v>
      </c>
    </row>
    <row r="277" s="15" customFormat="1">
      <c r="A277" s="15"/>
      <c r="B277" s="268"/>
      <c r="C277" s="269"/>
      <c r="D277" s="242" t="s">
        <v>184</v>
      </c>
      <c r="E277" s="270" t="s">
        <v>1</v>
      </c>
      <c r="F277" s="271" t="s">
        <v>187</v>
      </c>
      <c r="G277" s="269"/>
      <c r="H277" s="272">
        <v>32</v>
      </c>
      <c r="I277" s="273"/>
      <c r="J277" s="269"/>
      <c r="K277" s="269"/>
      <c r="L277" s="274"/>
      <c r="M277" s="275"/>
      <c r="N277" s="276"/>
      <c r="O277" s="276"/>
      <c r="P277" s="276"/>
      <c r="Q277" s="276"/>
      <c r="R277" s="276"/>
      <c r="S277" s="276"/>
      <c r="T277" s="277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8" t="s">
        <v>184</v>
      </c>
      <c r="AU277" s="278" t="s">
        <v>85</v>
      </c>
      <c r="AV277" s="15" t="s">
        <v>180</v>
      </c>
      <c r="AW277" s="15" t="s">
        <v>34</v>
      </c>
      <c r="AX277" s="15" t="s">
        <v>21</v>
      </c>
      <c r="AY277" s="278" t="s">
        <v>173</v>
      </c>
    </row>
    <row r="278" s="2" customFormat="1">
      <c r="A278" s="39"/>
      <c r="B278" s="40"/>
      <c r="C278" s="229" t="s">
        <v>387</v>
      </c>
      <c r="D278" s="229" t="s">
        <v>175</v>
      </c>
      <c r="E278" s="230" t="s">
        <v>2136</v>
      </c>
      <c r="F278" s="231" t="s">
        <v>2137</v>
      </c>
      <c r="G278" s="232" t="s">
        <v>178</v>
      </c>
      <c r="H278" s="233">
        <v>6.4000000000000004</v>
      </c>
      <c r="I278" s="234"/>
      <c r="J278" s="235">
        <f>ROUND(I278*H278,2)</f>
        <v>0</v>
      </c>
      <c r="K278" s="231" t="s">
        <v>681</v>
      </c>
      <c r="L278" s="45"/>
      <c r="M278" s="236" t="s">
        <v>1</v>
      </c>
      <c r="N278" s="237" t="s">
        <v>42</v>
      </c>
      <c r="O278" s="92"/>
      <c r="P278" s="238">
        <f>O278*H278</f>
        <v>0</v>
      </c>
      <c r="Q278" s="238">
        <v>0</v>
      </c>
      <c r="R278" s="238">
        <f>Q278*H278</f>
        <v>0</v>
      </c>
      <c r="S278" s="238">
        <v>0</v>
      </c>
      <c r="T278" s="23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180</v>
      </c>
      <c r="AT278" s="240" t="s">
        <v>175</v>
      </c>
      <c r="AU278" s="240" t="s">
        <v>85</v>
      </c>
      <c r="AY278" s="18" t="s">
        <v>173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21</v>
      </c>
      <c r="BK278" s="241">
        <f>ROUND(I278*H278,2)</f>
        <v>0</v>
      </c>
      <c r="BL278" s="18" t="s">
        <v>180</v>
      </c>
      <c r="BM278" s="240" t="s">
        <v>2138</v>
      </c>
    </row>
    <row r="279" s="2" customFormat="1">
      <c r="A279" s="39"/>
      <c r="B279" s="40"/>
      <c r="C279" s="41"/>
      <c r="D279" s="242" t="s">
        <v>182</v>
      </c>
      <c r="E279" s="41"/>
      <c r="F279" s="243" t="s">
        <v>2139</v>
      </c>
      <c r="G279" s="41"/>
      <c r="H279" s="41"/>
      <c r="I279" s="244"/>
      <c r="J279" s="41"/>
      <c r="K279" s="41"/>
      <c r="L279" s="45"/>
      <c r="M279" s="245"/>
      <c r="N279" s="246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182</v>
      </c>
      <c r="AU279" s="18" t="s">
        <v>85</v>
      </c>
    </row>
    <row r="280" s="2" customFormat="1">
      <c r="A280" s="39"/>
      <c r="B280" s="40"/>
      <c r="C280" s="41"/>
      <c r="D280" s="242" t="s">
        <v>197</v>
      </c>
      <c r="E280" s="41"/>
      <c r="F280" s="279" t="s">
        <v>2135</v>
      </c>
      <c r="G280" s="41"/>
      <c r="H280" s="41"/>
      <c r="I280" s="244"/>
      <c r="J280" s="41"/>
      <c r="K280" s="41"/>
      <c r="L280" s="45"/>
      <c r="M280" s="245"/>
      <c r="N280" s="24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197</v>
      </c>
      <c r="AU280" s="18" t="s">
        <v>85</v>
      </c>
    </row>
    <row r="281" s="13" customFormat="1">
      <c r="A281" s="13"/>
      <c r="B281" s="247"/>
      <c r="C281" s="248"/>
      <c r="D281" s="242" t="s">
        <v>184</v>
      </c>
      <c r="E281" s="249" t="s">
        <v>1</v>
      </c>
      <c r="F281" s="250" t="s">
        <v>1829</v>
      </c>
      <c r="G281" s="248"/>
      <c r="H281" s="249" t="s">
        <v>1</v>
      </c>
      <c r="I281" s="251"/>
      <c r="J281" s="248"/>
      <c r="K281" s="248"/>
      <c r="L281" s="252"/>
      <c r="M281" s="253"/>
      <c r="N281" s="254"/>
      <c r="O281" s="254"/>
      <c r="P281" s="254"/>
      <c r="Q281" s="254"/>
      <c r="R281" s="254"/>
      <c r="S281" s="254"/>
      <c r="T281" s="25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6" t="s">
        <v>184</v>
      </c>
      <c r="AU281" s="256" t="s">
        <v>85</v>
      </c>
      <c r="AV281" s="13" t="s">
        <v>21</v>
      </c>
      <c r="AW281" s="13" t="s">
        <v>34</v>
      </c>
      <c r="AX281" s="13" t="s">
        <v>77</v>
      </c>
      <c r="AY281" s="256" t="s">
        <v>173</v>
      </c>
    </row>
    <row r="282" s="14" customFormat="1">
      <c r="A282" s="14"/>
      <c r="B282" s="257"/>
      <c r="C282" s="258"/>
      <c r="D282" s="242" t="s">
        <v>184</v>
      </c>
      <c r="E282" s="259" t="s">
        <v>1</v>
      </c>
      <c r="F282" s="260" t="s">
        <v>2140</v>
      </c>
      <c r="G282" s="258"/>
      <c r="H282" s="261">
        <v>3.2000000000000002</v>
      </c>
      <c r="I282" s="262"/>
      <c r="J282" s="258"/>
      <c r="K282" s="258"/>
      <c r="L282" s="263"/>
      <c r="M282" s="264"/>
      <c r="N282" s="265"/>
      <c r="O282" s="265"/>
      <c r="P282" s="265"/>
      <c r="Q282" s="265"/>
      <c r="R282" s="265"/>
      <c r="S282" s="265"/>
      <c r="T282" s="26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7" t="s">
        <v>184</v>
      </c>
      <c r="AU282" s="267" t="s">
        <v>85</v>
      </c>
      <c r="AV282" s="14" t="s">
        <v>85</v>
      </c>
      <c r="AW282" s="14" t="s">
        <v>34</v>
      </c>
      <c r="AX282" s="14" t="s">
        <v>77</v>
      </c>
      <c r="AY282" s="267" t="s">
        <v>173</v>
      </c>
    </row>
    <row r="283" s="13" customFormat="1">
      <c r="A283" s="13"/>
      <c r="B283" s="247"/>
      <c r="C283" s="248"/>
      <c r="D283" s="242" t="s">
        <v>184</v>
      </c>
      <c r="E283" s="249" t="s">
        <v>1</v>
      </c>
      <c r="F283" s="250" t="s">
        <v>696</v>
      </c>
      <c r="G283" s="248"/>
      <c r="H283" s="249" t="s">
        <v>1</v>
      </c>
      <c r="I283" s="251"/>
      <c r="J283" s="248"/>
      <c r="K283" s="248"/>
      <c r="L283" s="252"/>
      <c r="M283" s="253"/>
      <c r="N283" s="254"/>
      <c r="O283" s="254"/>
      <c r="P283" s="254"/>
      <c r="Q283" s="254"/>
      <c r="R283" s="254"/>
      <c r="S283" s="254"/>
      <c r="T283" s="25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6" t="s">
        <v>184</v>
      </c>
      <c r="AU283" s="256" t="s">
        <v>85</v>
      </c>
      <c r="AV283" s="13" t="s">
        <v>21</v>
      </c>
      <c r="AW283" s="13" t="s">
        <v>34</v>
      </c>
      <c r="AX283" s="13" t="s">
        <v>77</v>
      </c>
      <c r="AY283" s="256" t="s">
        <v>173</v>
      </c>
    </row>
    <row r="284" s="14" customFormat="1">
      <c r="A284" s="14"/>
      <c r="B284" s="257"/>
      <c r="C284" s="258"/>
      <c r="D284" s="242" t="s">
        <v>184</v>
      </c>
      <c r="E284" s="259" t="s">
        <v>1</v>
      </c>
      <c r="F284" s="260" t="s">
        <v>2140</v>
      </c>
      <c r="G284" s="258"/>
      <c r="H284" s="261">
        <v>3.2000000000000002</v>
      </c>
      <c r="I284" s="262"/>
      <c r="J284" s="258"/>
      <c r="K284" s="258"/>
      <c r="L284" s="263"/>
      <c r="M284" s="264"/>
      <c r="N284" s="265"/>
      <c r="O284" s="265"/>
      <c r="P284" s="265"/>
      <c r="Q284" s="265"/>
      <c r="R284" s="265"/>
      <c r="S284" s="265"/>
      <c r="T284" s="26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7" t="s">
        <v>184</v>
      </c>
      <c r="AU284" s="267" t="s">
        <v>85</v>
      </c>
      <c r="AV284" s="14" t="s">
        <v>85</v>
      </c>
      <c r="AW284" s="14" t="s">
        <v>34</v>
      </c>
      <c r="AX284" s="14" t="s">
        <v>77</v>
      </c>
      <c r="AY284" s="267" t="s">
        <v>173</v>
      </c>
    </row>
    <row r="285" s="15" customFormat="1">
      <c r="A285" s="15"/>
      <c r="B285" s="268"/>
      <c r="C285" s="269"/>
      <c r="D285" s="242" t="s">
        <v>184</v>
      </c>
      <c r="E285" s="270" t="s">
        <v>1</v>
      </c>
      <c r="F285" s="271" t="s">
        <v>187</v>
      </c>
      <c r="G285" s="269"/>
      <c r="H285" s="272">
        <v>6.4000000000000004</v>
      </c>
      <c r="I285" s="273"/>
      <c r="J285" s="269"/>
      <c r="K285" s="269"/>
      <c r="L285" s="274"/>
      <c r="M285" s="275"/>
      <c r="N285" s="276"/>
      <c r="O285" s="276"/>
      <c r="P285" s="276"/>
      <c r="Q285" s="276"/>
      <c r="R285" s="276"/>
      <c r="S285" s="276"/>
      <c r="T285" s="27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8" t="s">
        <v>184</v>
      </c>
      <c r="AU285" s="278" t="s">
        <v>85</v>
      </c>
      <c r="AV285" s="15" t="s">
        <v>180</v>
      </c>
      <c r="AW285" s="15" t="s">
        <v>34</v>
      </c>
      <c r="AX285" s="15" t="s">
        <v>21</v>
      </c>
      <c r="AY285" s="278" t="s">
        <v>173</v>
      </c>
    </row>
    <row r="286" s="2" customFormat="1" ht="33" customHeight="1">
      <c r="A286" s="39"/>
      <c r="B286" s="40"/>
      <c r="C286" s="229" t="s">
        <v>395</v>
      </c>
      <c r="D286" s="229" t="s">
        <v>175</v>
      </c>
      <c r="E286" s="230" t="s">
        <v>2141</v>
      </c>
      <c r="F286" s="231" t="s">
        <v>2142</v>
      </c>
      <c r="G286" s="232" t="s">
        <v>178</v>
      </c>
      <c r="H286" s="233">
        <v>6.4000000000000004</v>
      </c>
      <c r="I286" s="234"/>
      <c r="J286" s="235">
        <f>ROUND(I286*H286,2)</f>
        <v>0</v>
      </c>
      <c r="K286" s="231" t="s">
        <v>681</v>
      </c>
      <c r="L286" s="45"/>
      <c r="M286" s="236" t="s">
        <v>1</v>
      </c>
      <c r="N286" s="237" t="s">
        <v>42</v>
      </c>
      <c r="O286" s="92"/>
      <c r="P286" s="238">
        <f>O286*H286</f>
        <v>0</v>
      </c>
      <c r="Q286" s="238">
        <v>0</v>
      </c>
      <c r="R286" s="238">
        <f>Q286*H286</f>
        <v>0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180</v>
      </c>
      <c r="AT286" s="240" t="s">
        <v>175</v>
      </c>
      <c r="AU286" s="240" t="s">
        <v>85</v>
      </c>
      <c r="AY286" s="18" t="s">
        <v>173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21</v>
      </c>
      <c r="BK286" s="241">
        <f>ROUND(I286*H286,2)</f>
        <v>0</v>
      </c>
      <c r="BL286" s="18" t="s">
        <v>180</v>
      </c>
      <c r="BM286" s="240" t="s">
        <v>2143</v>
      </c>
    </row>
    <row r="287" s="2" customFormat="1">
      <c r="A287" s="39"/>
      <c r="B287" s="40"/>
      <c r="C287" s="41"/>
      <c r="D287" s="242" t="s">
        <v>182</v>
      </c>
      <c r="E287" s="41"/>
      <c r="F287" s="243" t="s">
        <v>2144</v>
      </c>
      <c r="G287" s="41"/>
      <c r="H287" s="41"/>
      <c r="I287" s="244"/>
      <c r="J287" s="41"/>
      <c r="K287" s="41"/>
      <c r="L287" s="45"/>
      <c r="M287" s="245"/>
      <c r="N287" s="246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182</v>
      </c>
      <c r="AU287" s="18" t="s">
        <v>85</v>
      </c>
    </row>
    <row r="288" s="2" customFormat="1">
      <c r="A288" s="39"/>
      <c r="B288" s="40"/>
      <c r="C288" s="41"/>
      <c r="D288" s="242" t="s">
        <v>197</v>
      </c>
      <c r="E288" s="41"/>
      <c r="F288" s="279" t="s">
        <v>2145</v>
      </c>
      <c r="G288" s="41"/>
      <c r="H288" s="41"/>
      <c r="I288" s="244"/>
      <c r="J288" s="41"/>
      <c r="K288" s="41"/>
      <c r="L288" s="45"/>
      <c r="M288" s="245"/>
      <c r="N288" s="24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197</v>
      </c>
      <c r="AU288" s="18" t="s">
        <v>85</v>
      </c>
    </row>
    <row r="289" s="13" customFormat="1">
      <c r="A289" s="13"/>
      <c r="B289" s="247"/>
      <c r="C289" s="248"/>
      <c r="D289" s="242" t="s">
        <v>184</v>
      </c>
      <c r="E289" s="249" t="s">
        <v>1</v>
      </c>
      <c r="F289" s="250" t="s">
        <v>1829</v>
      </c>
      <c r="G289" s="248"/>
      <c r="H289" s="249" t="s">
        <v>1</v>
      </c>
      <c r="I289" s="251"/>
      <c r="J289" s="248"/>
      <c r="K289" s="248"/>
      <c r="L289" s="252"/>
      <c r="M289" s="253"/>
      <c r="N289" s="254"/>
      <c r="O289" s="254"/>
      <c r="P289" s="254"/>
      <c r="Q289" s="254"/>
      <c r="R289" s="254"/>
      <c r="S289" s="254"/>
      <c r="T289" s="25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6" t="s">
        <v>184</v>
      </c>
      <c r="AU289" s="256" t="s">
        <v>85</v>
      </c>
      <c r="AV289" s="13" t="s">
        <v>21</v>
      </c>
      <c r="AW289" s="13" t="s">
        <v>34</v>
      </c>
      <c r="AX289" s="13" t="s">
        <v>77</v>
      </c>
      <c r="AY289" s="256" t="s">
        <v>173</v>
      </c>
    </row>
    <row r="290" s="14" customFormat="1">
      <c r="A290" s="14"/>
      <c r="B290" s="257"/>
      <c r="C290" s="258"/>
      <c r="D290" s="242" t="s">
        <v>184</v>
      </c>
      <c r="E290" s="259" t="s">
        <v>1</v>
      </c>
      <c r="F290" s="260" t="s">
        <v>2140</v>
      </c>
      <c r="G290" s="258"/>
      <c r="H290" s="261">
        <v>3.2000000000000002</v>
      </c>
      <c r="I290" s="262"/>
      <c r="J290" s="258"/>
      <c r="K290" s="258"/>
      <c r="L290" s="263"/>
      <c r="M290" s="264"/>
      <c r="N290" s="265"/>
      <c r="O290" s="265"/>
      <c r="P290" s="265"/>
      <c r="Q290" s="265"/>
      <c r="R290" s="265"/>
      <c r="S290" s="265"/>
      <c r="T290" s="26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7" t="s">
        <v>184</v>
      </c>
      <c r="AU290" s="267" t="s">
        <v>85</v>
      </c>
      <c r="AV290" s="14" t="s">
        <v>85</v>
      </c>
      <c r="AW290" s="14" t="s">
        <v>34</v>
      </c>
      <c r="AX290" s="14" t="s">
        <v>77</v>
      </c>
      <c r="AY290" s="267" t="s">
        <v>173</v>
      </c>
    </row>
    <row r="291" s="13" customFormat="1">
      <c r="A291" s="13"/>
      <c r="B291" s="247"/>
      <c r="C291" s="248"/>
      <c r="D291" s="242" t="s">
        <v>184</v>
      </c>
      <c r="E291" s="249" t="s">
        <v>1</v>
      </c>
      <c r="F291" s="250" t="s">
        <v>696</v>
      </c>
      <c r="G291" s="248"/>
      <c r="H291" s="249" t="s">
        <v>1</v>
      </c>
      <c r="I291" s="251"/>
      <c r="J291" s="248"/>
      <c r="K291" s="248"/>
      <c r="L291" s="252"/>
      <c r="M291" s="253"/>
      <c r="N291" s="254"/>
      <c r="O291" s="254"/>
      <c r="P291" s="254"/>
      <c r="Q291" s="254"/>
      <c r="R291" s="254"/>
      <c r="S291" s="254"/>
      <c r="T291" s="25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6" t="s">
        <v>184</v>
      </c>
      <c r="AU291" s="256" t="s">
        <v>85</v>
      </c>
      <c r="AV291" s="13" t="s">
        <v>21</v>
      </c>
      <c r="AW291" s="13" t="s">
        <v>34</v>
      </c>
      <c r="AX291" s="13" t="s">
        <v>77</v>
      </c>
      <c r="AY291" s="256" t="s">
        <v>173</v>
      </c>
    </row>
    <row r="292" s="14" customFormat="1">
      <c r="A292" s="14"/>
      <c r="B292" s="257"/>
      <c r="C292" s="258"/>
      <c r="D292" s="242" t="s">
        <v>184</v>
      </c>
      <c r="E292" s="259" t="s">
        <v>1</v>
      </c>
      <c r="F292" s="260" t="s">
        <v>2140</v>
      </c>
      <c r="G292" s="258"/>
      <c r="H292" s="261">
        <v>3.2000000000000002</v>
      </c>
      <c r="I292" s="262"/>
      <c r="J292" s="258"/>
      <c r="K292" s="258"/>
      <c r="L292" s="263"/>
      <c r="M292" s="264"/>
      <c r="N292" s="265"/>
      <c r="O292" s="265"/>
      <c r="P292" s="265"/>
      <c r="Q292" s="265"/>
      <c r="R292" s="265"/>
      <c r="S292" s="265"/>
      <c r="T292" s="26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7" t="s">
        <v>184</v>
      </c>
      <c r="AU292" s="267" t="s">
        <v>85</v>
      </c>
      <c r="AV292" s="14" t="s">
        <v>85</v>
      </c>
      <c r="AW292" s="14" t="s">
        <v>34</v>
      </c>
      <c r="AX292" s="14" t="s">
        <v>77</v>
      </c>
      <c r="AY292" s="267" t="s">
        <v>173</v>
      </c>
    </row>
    <row r="293" s="15" customFormat="1">
      <c r="A293" s="15"/>
      <c r="B293" s="268"/>
      <c r="C293" s="269"/>
      <c r="D293" s="242" t="s">
        <v>184</v>
      </c>
      <c r="E293" s="270" t="s">
        <v>1</v>
      </c>
      <c r="F293" s="271" t="s">
        <v>187</v>
      </c>
      <c r="G293" s="269"/>
      <c r="H293" s="272">
        <v>6.4000000000000004</v>
      </c>
      <c r="I293" s="273"/>
      <c r="J293" s="269"/>
      <c r="K293" s="269"/>
      <c r="L293" s="274"/>
      <c r="M293" s="275"/>
      <c r="N293" s="276"/>
      <c r="O293" s="276"/>
      <c r="P293" s="276"/>
      <c r="Q293" s="276"/>
      <c r="R293" s="276"/>
      <c r="S293" s="276"/>
      <c r="T293" s="277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8" t="s">
        <v>184</v>
      </c>
      <c r="AU293" s="278" t="s">
        <v>85</v>
      </c>
      <c r="AV293" s="15" t="s">
        <v>180</v>
      </c>
      <c r="AW293" s="15" t="s">
        <v>34</v>
      </c>
      <c r="AX293" s="15" t="s">
        <v>21</v>
      </c>
      <c r="AY293" s="278" t="s">
        <v>173</v>
      </c>
    </row>
    <row r="294" s="2" customFormat="1">
      <c r="A294" s="39"/>
      <c r="B294" s="40"/>
      <c r="C294" s="229" t="s">
        <v>410</v>
      </c>
      <c r="D294" s="229" t="s">
        <v>175</v>
      </c>
      <c r="E294" s="230" t="s">
        <v>2146</v>
      </c>
      <c r="F294" s="231" t="s">
        <v>2147</v>
      </c>
      <c r="G294" s="232" t="s">
        <v>178</v>
      </c>
      <c r="H294" s="233">
        <v>6.4000000000000004</v>
      </c>
      <c r="I294" s="234"/>
      <c r="J294" s="235">
        <f>ROUND(I294*H294,2)</f>
        <v>0</v>
      </c>
      <c r="K294" s="231" t="s">
        <v>681</v>
      </c>
      <c r="L294" s="45"/>
      <c r="M294" s="236" t="s">
        <v>1</v>
      </c>
      <c r="N294" s="237" t="s">
        <v>42</v>
      </c>
      <c r="O294" s="92"/>
      <c r="P294" s="238">
        <f>O294*H294</f>
        <v>0</v>
      </c>
      <c r="Q294" s="238">
        <v>0</v>
      </c>
      <c r="R294" s="238">
        <f>Q294*H294</f>
        <v>0</v>
      </c>
      <c r="S294" s="238">
        <v>0</v>
      </c>
      <c r="T294" s="23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180</v>
      </c>
      <c r="AT294" s="240" t="s">
        <v>175</v>
      </c>
      <c r="AU294" s="240" t="s">
        <v>85</v>
      </c>
      <c r="AY294" s="18" t="s">
        <v>173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21</v>
      </c>
      <c r="BK294" s="241">
        <f>ROUND(I294*H294,2)</f>
        <v>0</v>
      </c>
      <c r="BL294" s="18" t="s">
        <v>180</v>
      </c>
      <c r="BM294" s="240" t="s">
        <v>2148</v>
      </c>
    </row>
    <row r="295" s="2" customFormat="1">
      <c r="A295" s="39"/>
      <c r="B295" s="40"/>
      <c r="C295" s="41"/>
      <c r="D295" s="242" t="s">
        <v>182</v>
      </c>
      <c r="E295" s="41"/>
      <c r="F295" s="243" t="s">
        <v>2149</v>
      </c>
      <c r="G295" s="41"/>
      <c r="H295" s="41"/>
      <c r="I295" s="244"/>
      <c r="J295" s="41"/>
      <c r="K295" s="41"/>
      <c r="L295" s="45"/>
      <c r="M295" s="245"/>
      <c r="N295" s="24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182</v>
      </c>
      <c r="AU295" s="18" t="s">
        <v>85</v>
      </c>
    </row>
    <row r="296" s="2" customFormat="1">
      <c r="A296" s="39"/>
      <c r="B296" s="40"/>
      <c r="C296" s="41"/>
      <c r="D296" s="242" t="s">
        <v>197</v>
      </c>
      <c r="E296" s="41"/>
      <c r="F296" s="279" t="s">
        <v>2145</v>
      </c>
      <c r="G296" s="41"/>
      <c r="H296" s="41"/>
      <c r="I296" s="244"/>
      <c r="J296" s="41"/>
      <c r="K296" s="41"/>
      <c r="L296" s="45"/>
      <c r="M296" s="245"/>
      <c r="N296" s="24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197</v>
      </c>
      <c r="AU296" s="18" t="s">
        <v>85</v>
      </c>
    </row>
    <row r="297" s="13" customFormat="1">
      <c r="A297" s="13"/>
      <c r="B297" s="247"/>
      <c r="C297" s="248"/>
      <c r="D297" s="242" t="s">
        <v>184</v>
      </c>
      <c r="E297" s="249" t="s">
        <v>1</v>
      </c>
      <c r="F297" s="250" t="s">
        <v>1829</v>
      </c>
      <c r="G297" s="248"/>
      <c r="H297" s="249" t="s">
        <v>1</v>
      </c>
      <c r="I297" s="251"/>
      <c r="J297" s="248"/>
      <c r="K297" s="248"/>
      <c r="L297" s="252"/>
      <c r="M297" s="253"/>
      <c r="N297" s="254"/>
      <c r="O297" s="254"/>
      <c r="P297" s="254"/>
      <c r="Q297" s="254"/>
      <c r="R297" s="254"/>
      <c r="S297" s="254"/>
      <c r="T297" s="25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6" t="s">
        <v>184</v>
      </c>
      <c r="AU297" s="256" t="s">
        <v>85</v>
      </c>
      <c r="AV297" s="13" t="s">
        <v>21</v>
      </c>
      <c r="AW297" s="13" t="s">
        <v>34</v>
      </c>
      <c r="AX297" s="13" t="s">
        <v>77</v>
      </c>
      <c r="AY297" s="256" t="s">
        <v>173</v>
      </c>
    </row>
    <row r="298" s="14" customFormat="1">
      <c r="A298" s="14"/>
      <c r="B298" s="257"/>
      <c r="C298" s="258"/>
      <c r="D298" s="242" t="s">
        <v>184</v>
      </c>
      <c r="E298" s="259" t="s">
        <v>1</v>
      </c>
      <c r="F298" s="260" t="s">
        <v>2140</v>
      </c>
      <c r="G298" s="258"/>
      <c r="H298" s="261">
        <v>3.2000000000000002</v>
      </c>
      <c r="I298" s="262"/>
      <c r="J298" s="258"/>
      <c r="K298" s="258"/>
      <c r="L298" s="263"/>
      <c r="M298" s="264"/>
      <c r="N298" s="265"/>
      <c r="O298" s="265"/>
      <c r="P298" s="265"/>
      <c r="Q298" s="265"/>
      <c r="R298" s="265"/>
      <c r="S298" s="265"/>
      <c r="T298" s="26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7" t="s">
        <v>184</v>
      </c>
      <c r="AU298" s="267" t="s">
        <v>85</v>
      </c>
      <c r="AV298" s="14" t="s">
        <v>85</v>
      </c>
      <c r="AW298" s="14" t="s">
        <v>34</v>
      </c>
      <c r="AX298" s="14" t="s">
        <v>77</v>
      </c>
      <c r="AY298" s="267" t="s">
        <v>173</v>
      </c>
    </row>
    <row r="299" s="13" customFormat="1">
      <c r="A299" s="13"/>
      <c r="B299" s="247"/>
      <c r="C299" s="248"/>
      <c r="D299" s="242" t="s">
        <v>184</v>
      </c>
      <c r="E299" s="249" t="s">
        <v>1</v>
      </c>
      <c r="F299" s="250" t="s">
        <v>696</v>
      </c>
      <c r="G299" s="248"/>
      <c r="H299" s="249" t="s">
        <v>1</v>
      </c>
      <c r="I299" s="251"/>
      <c r="J299" s="248"/>
      <c r="K299" s="248"/>
      <c r="L299" s="252"/>
      <c r="M299" s="253"/>
      <c r="N299" s="254"/>
      <c r="O299" s="254"/>
      <c r="P299" s="254"/>
      <c r="Q299" s="254"/>
      <c r="R299" s="254"/>
      <c r="S299" s="254"/>
      <c r="T299" s="25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6" t="s">
        <v>184</v>
      </c>
      <c r="AU299" s="256" t="s">
        <v>85</v>
      </c>
      <c r="AV299" s="13" t="s">
        <v>21</v>
      </c>
      <c r="AW299" s="13" t="s">
        <v>34</v>
      </c>
      <c r="AX299" s="13" t="s">
        <v>77</v>
      </c>
      <c r="AY299" s="256" t="s">
        <v>173</v>
      </c>
    </row>
    <row r="300" s="14" customFormat="1">
      <c r="A300" s="14"/>
      <c r="B300" s="257"/>
      <c r="C300" s="258"/>
      <c r="D300" s="242" t="s">
        <v>184</v>
      </c>
      <c r="E300" s="259" t="s">
        <v>1</v>
      </c>
      <c r="F300" s="260" t="s">
        <v>2140</v>
      </c>
      <c r="G300" s="258"/>
      <c r="H300" s="261">
        <v>3.2000000000000002</v>
      </c>
      <c r="I300" s="262"/>
      <c r="J300" s="258"/>
      <c r="K300" s="258"/>
      <c r="L300" s="263"/>
      <c r="M300" s="264"/>
      <c r="N300" s="265"/>
      <c r="O300" s="265"/>
      <c r="P300" s="265"/>
      <c r="Q300" s="265"/>
      <c r="R300" s="265"/>
      <c r="S300" s="265"/>
      <c r="T300" s="26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7" t="s">
        <v>184</v>
      </c>
      <c r="AU300" s="267" t="s">
        <v>85</v>
      </c>
      <c r="AV300" s="14" t="s">
        <v>85</v>
      </c>
      <c r="AW300" s="14" t="s">
        <v>34</v>
      </c>
      <c r="AX300" s="14" t="s">
        <v>77</v>
      </c>
      <c r="AY300" s="267" t="s">
        <v>173</v>
      </c>
    </row>
    <row r="301" s="15" customFormat="1">
      <c r="A301" s="15"/>
      <c r="B301" s="268"/>
      <c r="C301" s="269"/>
      <c r="D301" s="242" t="s">
        <v>184</v>
      </c>
      <c r="E301" s="270" t="s">
        <v>1</v>
      </c>
      <c r="F301" s="271" t="s">
        <v>187</v>
      </c>
      <c r="G301" s="269"/>
      <c r="H301" s="272">
        <v>6.4000000000000004</v>
      </c>
      <c r="I301" s="273"/>
      <c r="J301" s="269"/>
      <c r="K301" s="269"/>
      <c r="L301" s="274"/>
      <c r="M301" s="275"/>
      <c r="N301" s="276"/>
      <c r="O301" s="276"/>
      <c r="P301" s="276"/>
      <c r="Q301" s="276"/>
      <c r="R301" s="276"/>
      <c r="S301" s="276"/>
      <c r="T301" s="277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8" t="s">
        <v>184</v>
      </c>
      <c r="AU301" s="278" t="s">
        <v>85</v>
      </c>
      <c r="AV301" s="15" t="s">
        <v>180</v>
      </c>
      <c r="AW301" s="15" t="s">
        <v>34</v>
      </c>
      <c r="AX301" s="15" t="s">
        <v>21</v>
      </c>
      <c r="AY301" s="278" t="s">
        <v>173</v>
      </c>
    </row>
    <row r="302" s="12" customFormat="1" ht="25.92" customHeight="1">
      <c r="A302" s="12"/>
      <c r="B302" s="213"/>
      <c r="C302" s="214"/>
      <c r="D302" s="215" t="s">
        <v>76</v>
      </c>
      <c r="E302" s="216" t="s">
        <v>716</v>
      </c>
      <c r="F302" s="216" t="s">
        <v>717</v>
      </c>
      <c r="G302" s="214"/>
      <c r="H302" s="214"/>
      <c r="I302" s="217"/>
      <c r="J302" s="218">
        <f>BK302</f>
        <v>0</v>
      </c>
      <c r="K302" s="214"/>
      <c r="L302" s="219"/>
      <c r="M302" s="220"/>
      <c r="N302" s="221"/>
      <c r="O302" s="221"/>
      <c r="P302" s="222">
        <f>SUM(P303:P355)</f>
        <v>0</v>
      </c>
      <c r="Q302" s="221"/>
      <c r="R302" s="222">
        <f>SUM(R303:R355)</f>
        <v>0</v>
      </c>
      <c r="S302" s="221"/>
      <c r="T302" s="223">
        <f>SUM(T303:T355)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4" t="s">
        <v>180</v>
      </c>
      <c r="AT302" s="225" t="s">
        <v>76</v>
      </c>
      <c r="AU302" s="225" t="s">
        <v>77</v>
      </c>
      <c r="AY302" s="224" t="s">
        <v>173</v>
      </c>
      <c r="BK302" s="226">
        <f>SUM(BK303:BK355)</f>
        <v>0</v>
      </c>
    </row>
    <row r="303" s="2" customFormat="1" ht="55.5" customHeight="1">
      <c r="A303" s="39"/>
      <c r="B303" s="40"/>
      <c r="C303" s="229" t="s">
        <v>415</v>
      </c>
      <c r="D303" s="229" t="s">
        <v>175</v>
      </c>
      <c r="E303" s="230" t="s">
        <v>718</v>
      </c>
      <c r="F303" s="231" t="s">
        <v>719</v>
      </c>
      <c r="G303" s="232" t="s">
        <v>251</v>
      </c>
      <c r="H303" s="233">
        <v>108.843</v>
      </c>
      <c r="I303" s="234"/>
      <c r="J303" s="235">
        <f>ROUND(I303*H303,2)</f>
        <v>0</v>
      </c>
      <c r="K303" s="231" t="s">
        <v>681</v>
      </c>
      <c r="L303" s="45"/>
      <c r="M303" s="236" t="s">
        <v>1</v>
      </c>
      <c r="N303" s="237" t="s">
        <v>42</v>
      </c>
      <c r="O303" s="92"/>
      <c r="P303" s="238">
        <f>O303*H303</f>
        <v>0</v>
      </c>
      <c r="Q303" s="238">
        <v>0</v>
      </c>
      <c r="R303" s="238">
        <f>Q303*H303</f>
        <v>0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720</v>
      </c>
      <c r="AT303" s="240" t="s">
        <v>175</v>
      </c>
      <c r="AU303" s="240" t="s">
        <v>21</v>
      </c>
      <c r="AY303" s="18" t="s">
        <v>173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21</v>
      </c>
      <c r="BK303" s="241">
        <f>ROUND(I303*H303,2)</f>
        <v>0</v>
      </c>
      <c r="BL303" s="18" t="s">
        <v>720</v>
      </c>
      <c r="BM303" s="240" t="s">
        <v>2150</v>
      </c>
    </row>
    <row r="304" s="2" customFormat="1">
      <c r="A304" s="39"/>
      <c r="B304" s="40"/>
      <c r="C304" s="41"/>
      <c r="D304" s="242" t="s">
        <v>182</v>
      </c>
      <c r="E304" s="41"/>
      <c r="F304" s="243" t="s">
        <v>722</v>
      </c>
      <c r="G304" s="41"/>
      <c r="H304" s="41"/>
      <c r="I304" s="244"/>
      <c r="J304" s="41"/>
      <c r="K304" s="41"/>
      <c r="L304" s="45"/>
      <c r="M304" s="245"/>
      <c r="N304" s="24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182</v>
      </c>
      <c r="AU304" s="18" t="s">
        <v>21</v>
      </c>
    </row>
    <row r="305" s="2" customFormat="1">
      <c r="A305" s="39"/>
      <c r="B305" s="40"/>
      <c r="C305" s="41"/>
      <c r="D305" s="242" t="s">
        <v>197</v>
      </c>
      <c r="E305" s="41"/>
      <c r="F305" s="279" t="s">
        <v>723</v>
      </c>
      <c r="G305" s="41"/>
      <c r="H305" s="41"/>
      <c r="I305" s="244"/>
      <c r="J305" s="41"/>
      <c r="K305" s="41"/>
      <c r="L305" s="45"/>
      <c r="M305" s="245"/>
      <c r="N305" s="246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197</v>
      </c>
      <c r="AU305" s="18" t="s">
        <v>21</v>
      </c>
    </row>
    <row r="306" s="13" customFormat="1">
      <c r="A306" s="13"/>
      <c r="B306" s="247"/>
      <c r="C306" s="248"/>
      <c r="D306" s="242" t="s">
        <v>184</v>
      </c>
      <c r="E306" s="249" t="s">
        <v>1</v>
      </c>
      <c r="F306" s="250" t="s">
        <v>1816</v>
      </c>
      <c r="G306" s="248"/>
      <c r="H306" s="249" t="s">
        <v>1</v>
      </c>
      <c r="I306" s="251"/>
      <c r="J306" s="248"/>
      <c r="K306" s="248"/>
      <c r="L306" s="252"/>
      <c r="M306" s="253"/>
      <c r="N306" s="254"/>
      <c r="O306" s="254"/>
      <c r="P306" s="254"/>
      <c r="Q306" s="254"/>
      <c r="R306" s="254"/>
      <c r="S306" s="254"/>
      <c r="T306" s="25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6" t="s">
        <v>184</v>
      </c>
      <c r="AU306" s="256" t="s">
        <v>21</v>
      </c>
      <c r="AV306" s="13" t="s">
        <v>21</v>
      </c>
      <c r="AW306" s="13" t="s">
        <v>34</v>
      </c>
      <c r="AX306" s="13" t="s">
        <v>77</v>
      </c>
      <c r="AY306" s="256" t="s">
        <v>173</v>
      </c>
    </row>
    <row r="307" s="14" customFormat="1">
      <c r="A307" s="14"/>
      <c r="B307" s="257"/>
      <c r="C307" s="258"/>
      <c r="D307" s="242" t="s">
        <v>184</v>
      </c>
      <c r="E307" s="259" t="s">
        <v>1</v>
      </c>
      <c r="F307" s="260" t="s">
        <v>2151</v>
      </c>
      <c r="G307" s="258"/>
      <c r="H307" s="261">
        <v>108.843</v>
      </c>
      <c r="I307" s="262"/>
      <c r="J307" s="258"/>
      <c r="K307" s="258"/>
      <c r="L307" s="263"/>
      <c r="M307" s="264"/>
      <c r="N307" s="265"/>
      <c r="O307" s="265"/>
      <c r="P307" s="265"/>
      <c r="Q307" s="265"/>
      <c r="R307" s="265"/>
      <c r="S307" s="265"/>
      <c r="T307" s="26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7" t="s">
        <v>184</v>
      </c>
      <c r="AU307" s="267" t="s">
        <v>21</v>
      </c>
      <c r="AV307" s="14" t="s">
        <v>85</v>
      </c>
      <c r="AW307" s="14" t="s">
        <v>34</v>
      </c>
      <c r="AX307" s="14" t="s">
        <v>21</v>
      </c>
      <c r="AY307" s="267" t="s">
        <v>173</v>
      </c>
    </row>
    <row r="308" s="2" customFormat="1" ht="55.5" customHeight="1">
      <c r="A308" s="39"/>
      <c r="B308" s="40"/>
      <c r="C308" s="229" t="s">
        <v>422</v>
      </c>
      <c r="D308" s="229" t="s">
        <v>175</v>
      </c>
      <c r="E308" s="230" t="s">
        <v>726</v>
      </c>
      <c r="F308" s="231" t="s">
        <v>727</v>
      </c>
      <c r="G308" s="232" t="s">
        <v>251</v>
      </c>
      <c r="H308" s="233">
        <v>55.536999999999999</v>
      </c>
      <c r="I308" s="234"/>
      <c r="J308" s="235">
        <f>ROUND(I308*H308,2)</f>
        <v>0</v>
      </c>
      <c r="K308" s="231" t="s">
        <v>681</v>
      </c>
      <c r="L308" s="45"/>
      <c r="M308" s="236" t="s">
        <v>1</v>
      </c>
      <c r="N308" s="237" t="s">
        <v>42</v>
      </c>
      <c r="O308" s="92"/>
      <c r="P308" s="238">
        <f>O308*H308</f>
        <v>0</v>
      </c>
      <c r="Q308" s="238">
        <v>0</v>
      </c>
      <c r="R308" s="238">
        <f>Q308*H308</f>
        <v>0</v>
      </c>
      <c r="S308" s="238">
        <v>0</v>
      </c>
      <c r="T308" s="23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0" t="s">
        <v>720</v>
      </c>
      <c r="AT308" s="240" t="s">
        <v>175</v>
      </c>
      <c r="AU308" s="240" t="s">
        <v>21</v>
      </c>
      <c r="AY308" s="18" t="s">
        <v>173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8" t="s">
        <v>21</v>
      </c>
      <c r="BK308" s="241">
        <f>ROUND(I308*H308,2)</f>
        <v>0</v>
      </c>
      <c r="BL308" s="18" t="s">
        <v>720</v>
      </c>
      <c r="BM308" s="240" t="s">
        <v>2152</v>
      </c>
    </row>
    <row r="309" s="2" customFormat="1">
      <c r="A309" s="39"/>
      <c r="B309" s="40"/>
      <c r="C309" s="41"/>
      <c r="D309" s="242" t="s">
        <v>182</v>
      </c>
      <c r="E309" s="41"/>
      <c r="F309" s="243" t="s">
        <v>730</v>
      </c>
      <c r="G309" s="41"/>
      <c r="H309" s="41"/>
      <c r="I309" s="244"/>
      <c r="J309" s="41"/>
      <c r="K309" s="41"/>
      <c r="L309" s="45"/>
      <c r="M309" s="245"/>
      <c r="N309" s="246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182</v>
      </c>
      <c r="AU309" s="18" t="s">
        <v>21</v>
      </c>
    </row>
    <row r="310" s="2" customFormat="1">
      <c r="A310" s="39"/>
      <c r="B310" s="40"/>
      <c r="C310" s="41"/>
      <c r="D310" s="242" t="s">
        <v>197</v>
      </c>
      <c r="E310" s="41"/>
      <c r="F310" s="279" t="s">
        <v>723</v>
      </c>
      <c r="G310" s="41"/>
      <c r="H310" s="41"/>
      <c r="I310" s="244"/>
      <c r="J310" s="41"/>
      <c r="K310" s="41"/>
      <c r="L310" s="45"/>
      <c r="M310" s="245"/>
      <c r="N310" s="246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197</v>
      </c>
      <c r="AU310" s="18" t="s">
        <v>21</v>
      </c>
    </row>
    <row r="311" s="13" customFormat="1">
      <c r="A311" s="13"/>
      <c r="B311" s="247"/>
      <c r="C311" s="248"/>
      <c r="D311" s="242" t="s">
        <v>184</v>
      </c>
      <c r="E311" s="249" t="s">
        <v>1</v>
      </c>
      <c r="F311" s="250" t="s">
        <v>1819</v>
      </c>
      <c r="G311" s="248"/>
      <c r="H311" s="249" t="s">
        <v>1</v>
      </c>
      <c r="I311" s="251"/>
      <c r="J311" s="248"/>
      <c r="K311" s="248"/>
      <c r="L311" s="252"/>
      <c r="M311" s="253"/>
      <c r="N311" s="254"/>
      <c r="O311" s="254"/>
      <c r="P311" s="254"/>
      <c r="Q311" s="254"/>
      <c r="R311" s="254"/>
      <c r="S311" s="254"/>
      <c r="T311" s="25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6" t="s">
        <v>184</v>
      </c>
      <c r="AU311" s="256" t="s">
        <v>21</v>
      </c>
      <c r="AV311" s="13" t="s">
        <v>21</v>
      </c>
      <c r="AW311" s="13" t="s">
        <v>34</v>
      </c>
      <c r="AX311" s="13" t="s">
        <v>77</v>
      </c>
      <c r="AY311" s="256" t="s">
        <v>173</v>
      </c>
    </row>
    <row r="312" s="13" customFormat="1">
      <c r="A312" s="13"/>
      <c r="B312" s="247"/>
      <c r="C312" s="248"/>
      <c r="D312" s="242" t="s">
        <v>184</v>
      </c>
      <c r="E312" s="249" t="s">
        <v>1</v>
      </c>
      <c r="F312" s="250" t="s">
        <v>2153</v>
      </c>
      <c r="G312" s="248"/>
      <c r="H312" s="249" t="s">
        <v>1</v>
      </c>
      <c r="I312" s="251"/>
      <c r="J312" s="248"/>
      <c r="K312" s="248"/>
      <c r="L312" s="252"/>
      <c r="M312" s="253"/>
      <c r="N312" s="254"/>
      <c r="O312" s="254"/>
      <c r="P312" s="254"/>
      <c r="Q312" s="254"/>
      <c r="R312" s="254"/>
      <c r="S312" s="254"/>
      <c r="T312" s="25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6" t="s">
        <v>184</v>
      </c>
      <c r="AU312" s="256" t="s">
        <v>21</v>
      </c>
      <c r="AV312" s="13" t="s">
        <v>21</v>
      </c>
      <c r="AW312" s="13" t="s">
        <v>34</v>
      </c>
      <c r="AX312" s="13" t="s">
        <v>77</v>
      </c>
      <c r="AY312" s="256" t="s">
        <v>173</v>
      </c>
    </row>
    <row r="313" s="14" customFormat="1">
      <c r="A313" s="14"/>
      <c r="B313" s="257"/>
      <c r="C313" s="258"/>
      <c r="D313" s="242" t="s">
        <v>184</v>
      </c>
      <c r="E313" s="259" t="s">
        <v>1</v>
      </c>
      <c r="F313" s="260" t="s">
        <v>2154</v>
      </c>
      <c r="G313" s="258"/>
      <c r="H313" s="261">
        <v>52.465000000000003</v>
      </c>
      <c r="I313" s="262"/>
      <c r="J313" s="258"/>
      <c r="K313" s="258"/>
      <c r="L313" s="263"/>
      <c r="M313" s="264"/>
      <c r="N313" s="265"/>
      <c r="O313" s="265"/>
      <c r="P313" s="265"/>
      <c r="Q313" s="265"/>
      <c r="R313" s="265"/>
      <c r="S313" s="265"/>
      <c r="T313" s="26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7" t="s">
        <v>184</v>
      </c>
      <c r="AU313" s="267" t="s">
        <v>21</v>
      </c>
      <c r="AV313" s="14" t="s">
        <v>85</v>
      </c>
      <c r="AW313" s="14" t="s">
        <v>34</v>
      </c>
      <c r="AX313" s="14" t="s">
        <v>77</v>
      </c>
      <c r="AY313" s="267" t="s">
        <v>173</v>
      </c>
    </row>
    <row r="314" s="13" customFormat="1">
      <c r="A314" s="13"/>
      <c r="B314" s="247"/>
      <c r="C314" s="248"/>
      <c r="D314" s="242" t="s">
        <v>184</v>
      </c>
      <c r="E314" s="249" t="s">
        <v>1</v>
      </c>
      <c r="F314" s="250" t="s">
        <v>2155</v>
      </c>
      <c r="G314" s="248"/>
      <c r="H314" s="249" t="s">
        <v>1</v>
      </c>
      <c r="I314" s="251"/>
      <c r="J314" s="248"/>
      <c r="K314" s="248"/>
      <c r="L314" s="252"/>
      <c r="M314" s="253"/>
      <c r="N314" s="254"/>
      <c r="O314" s="254"/>
      <c r="P314" s="254"/>
      <c r="Q314" s="254"/>
      <c r="R314" s="254"/>
      <c r="S314" s="254"/>
      <c r="T314" s="25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6" t="s">
        <v>184</v>
      </c>
      <c r="AU314" s="256" t="s">
        <v>21</v>
      </c>
      <c r="AV314" s="13" t="s">
        <v>21</v>
      </c>
      <c r="AW314" s="13" t="s">
        <v>34</v>
      </c>
      <c r="AX314" s="13" t="s">
        <v>77</v>
      </c>
      <c r="AY314" s="256" t="s">
        <v>173</v>
      </c>
    </row>
    <row r="315" s="14" customFormat="1">
      <c r="A315" s="14"/>
      <c r="B315" s="257"/>
      <c r="C315" s="258"/>
      <c r="D315" s="242" t="s">
        <v>184</v>
      </c>
      <c r="E315" s="259" t="s">
        <v>1</v>
      </c>
      <c r="F315" s="260" t="s">
        <v>2156</v>
      </c>
      <c r="G315" s="258"/>
      <c r="H315" s="261">
        <v>3.0720000000000001</v>
      </c>
      <c r="I315" s="262"/>
      <c r="J315" s="258"/>
      <c r="K315" s="258"/>
      <c r="L315" s="263"/>
      <c r="M315" s="264"/>
      <c r="N315" s="265"/>
      <c r="O315" s="265"/>
      <c r="P315" s="265"/>
      <c r="Q315" s="265"/>
      <c r="R315" s="265"/>
      <c r="S315" s="265"/>
      <c r="T315" s="26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7" t="s">
        <v>184</v>
      </c>
      <c r="AU315" s="267" t="s">
        <v>21</v>
      </c>
      <c r="AV315" s="14" t="s">
        <v>85</v>
      </c>
      <c r="AW315" s="14" t="s">
        <v>34</v>
      </c>
      <c r="AX315" s="14" t="s">
        <v>77</v>
      </c>
      <c r="AY315" s="267" t="s">
        <v>173</v>
      </c>
    </row>
    <row r="316" s="15" customFormat="1">
      <c r="A316" s="15"/>
      <c r="B316" s="268"/>
      <c r="C316" s="269"/>
      <c r="D316" s="242" t="s">
        <v>184</v>
      </c>
      <c r="E316" s="270" t="s">
        <v>1</v>
      </c>
      <c r="F316" s="271" t="s">
        <v>187</v>
      </c>
      <c r="G316" s="269"/>
      <c r="H316" s="272">
        <v>55.536999999999999</v>
      </c>
      <c r="I316" s="273"/>
      <c r="J316" s="269"/>
      <c r="K316" s="269"/>
      <c r="L316" s="274"/>
      <c r="M316" s="275"/>
      <c r="N316" s="276"/>
      <c r="O316" s="276"/>
      <c r="P316" s="276"/>
      <c r="Q316" s="276"/>
      <c r="R316" s="276"/>
      <c r="S316" s="276"/>
      <c r="T316" s="277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8" t="s">
        <v>184</v>
      </c>
      <c r="AU316" s="278" t="s">
        <v>21</v>
      </c>
      <c r="AV316" s="15" t="s">
        <v>180</v>
      </c>
      <c r="AW316" s="15" t="s">
        <v>34</v>
      </c>
      <c r="AX316" s="15" t="s">
        <v>21</v>
      </c>
      <c r="AY316" s="278" t="s">
        <v>173</v>
      </c>
    </row>
    <row r="317" s="2" customFormat="1" ht="66.75" customHeight="1">
      <c r="A317" s="39"/>
      <c r="B317" s="40"/>
      <c r="C317" s="229" t="s">
        <v>426</v>
      </c>
      <c r="D317" s="229" t="s">
        <v>175</v>
      </c>
      <c r="E317" s="230" t="s">
        <v>2157</v>
      </c>
      <c r="F317" s="231" t="s">
        <v>2158</v>
      </c>
      <c r="G317" s="232" t="s">
        <v>251</v>
      </c>
      <c r="H317" s="233">
        <v>15.19</v>
      </c>
      <c r="I317" s="234"/>
      <c r="J317" s="235">
        <f>ROUND(I317*H317,2)</f>
        <v>0</v>
      </c>
      <c r="K317" s="231" t="s">
        <v>681</v>
      </c>
      <c r="L317" s="45"/>
      <c r="M317" s="236" t="s">
        <v>1</v>
      </c>
      <c r="N317" s="237" t="s">
        <v>42</v>
      </c>
      <c r="O317" s="92"/>
      <c r="P317" s="238">
        <f>O317*H317</f>
        <v>0</v>
      </c>
      <c r="Q317" s="238">
        <v>0</v>
      </c>
      <c r="R317" s="238">
        <f>Q317*H317</f>
        <v>0</v>
      </c>
      <c r="S317" s="238">
        <v>0</v>
      </c>
      <c r="T317" s="23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0" t="s">
        <v>720</v>
      </c>
      <c r="AT317" s="240" t="s">
        <v>175</v>
      </c>
      <c r="AU317" s="240" t="s">
        <v>21</v>
      </c>
      <c r="AY317" s="18" t="s">
        <v>173</v>
      </c>
      <c r="BE317" s="241">
        <f>IF(N317="základní",J317,0)</f>
        <v>0</v>
      </c>
      <c r="BF317" s="241">
        <f>IF(N317="snížená",J317,0)</f>
        <v>0</v>
      </c>
      <c r="BG317" s="241">
        <f>IF(N317="zákl. přenesená",J317,0)</f>
        <v>0</v>
      </c>
      <c r="BH317" s="241">
        <f>IF(N317="sníž. přenesená",J317,0)</f>
        <v>0</v>
      </c>
      <c r="BI317" s="241">
        <f>IF(N317="nulová",J317,0)</f>
        <v>0</v>
      </c>
      <c r="BJ317" s="18" t="s">
        <v>21</v>
      </c>
      <c r="BK317" s="241">
        <f>ROUND(I317*H317,2)</f>
        <v>0</v>
      </c>
      <c r="BL317" s="18" t="s">
        <v>720</v>
      </c>
      <c r="BM317" s="240" t="s">
        <v>2159</v>
      </c>
    </row>
    <row r="318" s="2" customFormat="1">
      <c r="A318" s="39"/>
      <c r="B318" s="40"/>
      <c r="C318" s="41"/>
      <c r="D318" s="242" t="s">
        <v>182</v>
      </c>
      <c r="E318" s="41"/>
      <c r="F318" s="243" t="s">
        <v>2160</v>
      </c>
      <c r="G318" s="41"/>
      <c r="H318" s="41"/>
      <c r="I318" s="244"/>
      <c r="J318" s="41"/>
      <c r="K318" s="41"/>
      <c r="L318" s="45"/>
      <c r="M318" s="245"/>
      <c r="N318" s="246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182</v>
      </c>
      <c r="AU318" s="18" t="s">
        <v>21</v>
      </c>
    </row>
    <row r="319" s="2" customFormat="1">
      <c r="A319" s="39"/>
      <c r="B319" s="40"/>
      <c r="C319" s="41"/>
      <c r="D319" s="242" t="s">
        <v>197</v>
      </c>
      <c r="E319" s="41"/>
      <c r="F319" s="279" t="s">
        <v>723</v>
      </c>
      <c r="G319" s="41"/>
      <c r="H319" s="41"/>
      <c r="I319" s="244"/>
      <c r="J319" s="41"/>
      <c r="K319" s="41"/>
      <c r="L319" s="45"/>
      <c r="M319" s="245"/>
      <c r="N319" s="246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197</v>
      </c>
      <c r="AU319" s="18" t="s">
        <v>21</v>
      </c>
    </row>
    <row r="320" s="13" customFormat="1">
      <c r="A320" s="13"/>
      <c r="B320" s="247"/>
      <c r="C320" s="248"/>
      <c r="D320" s="242" t="s">
        <v>184</v>
      </c>
      <c r="E320" s="249" t="s">
        <v>1</v>
      </c>
      <c r="F320" s="250" t="s">
        <v>2161</v>
      </c>
      <c r="G320" s="248"/>
      <c r="H320" s="249" t="s">
        <v>1</v>
      </c>
      <c r="I320" s="251"/>
      <c r="J320" s="248"/>
      <c r="K320" s="248"/>
      <c r="L320" s="252"/>
      <c r="M320" s="253"/>
      <c r="N320" s="254"/>
      <c r="O320" s="254"/>
      <c r="P320" s="254"/>
      <c r="Q320" s="254"/>
      <c r="R320" s="254"/>
      <c r="S320" s="254"/>
      <c r="T320" s="25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6" t="s">
        <v>184</v>
      </c>
      <c r="AU320" s="256" t="s">
        <v>21</v>
      </c>
      <c r="AV320" s="13" t="s">
        <v>21</v>
      </c>
      <c r="AW320" s="13" t="s">
        <v>34</v>
      </c>
      <c r="AX320" s="13" t="s">
        <v>77</v>
      </c>
      <c r="AY320" s="256" t="s">
        <v>173</v>
      </c>
    </row>
    <row r="321" s="14" customFormat="1">
      <c r="A321" s="14"/>
      <c r="B321" s="257"/>
      <c r="C321" s="258"/>
      <c r="D321" s="242" t="s">
        <v>184</v>
      </c>
      <c r="E321" s="259" t="s">
        <v>1</v>
      </c>
      <c r="F321" s="260" t="s">
        <v>2162</v>
      </c>
      <c r="G321" s="258"/>
      <c r="H321" s="261">
        <v>5.1900000000000004</v>
      </c>
      <c r="I321" s="262"/>
      <c r="J321" s="258"/>
      <c r="K321" s="258"/>
      <c r="L321" s="263"/>
      <c r="M321" s="264"/>
      <c r="N321" s="265"/>
      <c r="O321" s="265"/>
      <c r="P321" s="265"/>
      <c r="Q321" s="265"/>
      <c r="R321" s="265"/>
      <c r="S321" s="265"/>
      <c r="T321" s="26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7" t="s">
        <v>184</v>
      </c>
      <c r="AU321" s="267" t="s">
        <v>21</v>
      </c>
      <c r="AV321" s="14" t="s">
        <v>85</v>
      </c>
      <c r="AW321" s="14" t="s">
        <v>34</v>
      </c>
      <c r="AX321" s="14" t="s">
        <v>77</v>
      </c>
      <c r="AY321" s="267" t="s">
        <v>173</v>
      </c>
    </row>
    <row r="322" s="13" customFormat="1">
      <c r="A322" s="13"/>
      <c r="B322" s="247"/>
      <c r="C322" s="248"/>
      <c r="D322" s="242" t="s">
        <v>184</v>
      </c>
      <c r="E322" s="249" t="s">
        <v>1</v>
      </c>
      <c r="F322" s="250" t="s">
        <v>2163</v>
      </c>
      <c r="G322" s="248"/>
      <c r="H322" s="249" t="s">
        <v>1</v>
      </c>
      <c r="I322" s="251"/>
      <c r="J322" s="248"/>
      <c r="K322" s="248"/>
      <c r="L322" s="252"/>
      <c r="M322" s="253"/>
      <c r="N322" s="254"/>
      <c r="O322" s="254"/>
      <c r="P322" s="254"/>
      <c r="Q322" s="254"/>
      <c r="R322" s="254"/>
      <c r="S322" s="254"/>
      <c r="T322" s="25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6" t="s">
        <v>184</v>
      </c>
      <c r="AU322" s="256" t="s">
        <v>21</v>
      </c>
      <c r="AV322" s="13" t="s">
        <v>21</v>
      </c>
      <c r="AW322" s="13" t="s">
        <v>34</v>
      </c>
      <c r="AX322" s="13" t="s">
        <v>77</v>
      </c>
      <c r="AY322" s="256" t="s">
        <v>173</v>
      </c>
    </row>
    <row r="323" s="14" customFormat="1">
      <c r="A323" s="14"/>
      <c r="B323" s="257"/>
      <c r="C323" s="258"/>
      <c r="D323" s="242" t="s">
        <v>184</v>
      </c>
      <c r="E323" s="259" t="s">
        <v>1</v>
      </c>
      <c r="F323" s="260" t="s">
        <v>2164</v>
      </c>
      <c r="G323" s="258"/>
      <c r="H323" s="261">
        <v>10</v>
      </c>
      <c r="I323" s="262"/>
      <c r="J323" s="258"/>
      <c r="K323" s="258"/>
      <c r="L323" s="263"/>
      <c r="M323" s="264"/>
      <c r="N323" s="265"/>
      <c r="O323" s="265"/>
      <c r="P323" s="265"/>
      <c r="Q323" s="265"/>
      <c r="R323" s="265"/>
      <c r="S323" s="265"/>
      <c r="T323" s="26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7" t="s">
        <v>184</v>
      </c>
      <c r="AU323" s="267" t="s">
        <v>21</v>
      </c>
      <c r="AV323" s="14" t="s">
        <v>85</v>
      </c>
      <c r="AW323" s="14" t="s">
        <v>34</v>
      </c>
      <c r="AX323" s="14" t="s">
        <v>77</v>
      </c>
      <c r="AY323" s="267" t="s">
        <v>173</v>
      </c>
    </row>
    <row r="324" s="15" customFormat="1">
      <c r="A324" s="15"/>
      <c r="B324" s="268"/>
      <c r="C324" s="269"/>
      <c r="D324" s="242" t="s">
        <v>184</v>
      </c>
      <c r="E324" s="270" t="s">
        <v>1</v>
      </c>
      <c r="F324" s="271" t="s">
        <v>187</v>
      </c>
      <c r="G324" s="269"/>
      <c r="H324" s="272">
        <v>15.19</v>
      </c>
      <c r="I324" s="273"/>
      <c r="J324" s="269"/>
      <c r="K324" s="269"/>
      <c r="L324" s="274"/>
      <c r="M324" s="275"/>
      <c r="N324" s="276"/>
      <c r="O324" s="276"/>
      <c r="P324" s="276"/>
      <c r="Q324" s="276"/>
      <c r="R324" s="276"/>
      <c r="S324" s="276"/>
      <c r="T324" s="277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8" t="s">
        <v>184</v>
      </c>
      <c r="AU324" s="278" t="s">
        <v>21</v>
      </c>
      <c r="AV324" s="15" t="s">
        <v>180</v>
      </c>
      <c r="AW324" s="15" t="s">
        <v>34</v>
      </c>
      <c r="AX324" s="15" t="s">
        <v>21</v>
      </c>
      <c r="AY324" s="278" t="s">
        <v>173</v>
      </c>
    </row>
    <row r="325" s="2" customFormat="1" ht="66.75" customHeight="1">
      <c r="A325" s="39"/>
      <c r="B325" s="40"/>
      <c r="C325" s="229" t="s">
        <v>433</v>
      </c>
      <c r="D325" s="229" t="s">
        <v>175</v>
      </c>
      <c r="E325" s="230" t="s">
        <v>2165</v>
      </c>
      <c r="F325" s="231" t="s">
        <v>2166</v>
      </c>
      <c r="G325" s="232" t="s">
        <v>251</v>
      </c>
      <c r="H325" s="233">
        <v>11.19</v>
      </c>
      <c r="I325" s="234"/>
      <c r="J325" s="235">
        <f>ROUND(I325*H325,2)</f>
        <v>0</v>
      </c>
      <c r="K325" s="231" t="s">
        <v>681</v>
      </c>
      <c r="L325" s="45"/>
      <c r="M325" s="236" t="s">
        <v>1</v>
      </c>
      <c r="N325" s="237" t="s">
        <v>42</v>
      </c>
      <c r="O325" s="92"/>
      <c r="P325" s="238">
        <f>O325*H325</f>
        <v>0</v>
      </c>
      <c r="Q325" s="238">
        <v>0</v>
      </c>
      <c r="R325" s="238">
        <f>Q325*H325</f>
        <v>0</v>
      </c>
      <c r="S325" s="238">
        <v>0</v>
      </c>
      <c r="T325" s="23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0" t="s">
        <v>720</v>
      </c>
      <c r="AT325" s="240" t="s">
        <v>175</v>
      </c>
      <c r="AU325" s="240" t="s">
        <v>21</v>
      </c>
      <c r="AY325" s="18" t="s">
        <v>173</v>
      </c>
      <c r="BE325" s="241">
        <f>IF(N325="základní",J325,0)</f>
        <v>0</v>
      </c>
      <c r="BF325" s="241">
        <f>IF(N325="snížená",J325,0)</f>
        <v>0</v>
      </c>
      <c r="BG325" s="241">
        <f>IF(N325="zákl. přenesená",J325,0)</f>
        <v>0</v>
      </c>
      <c r="BH325" s="241">
        <f>IF(N325="sníž. přenesená",J325,0)</f>
        <v>0</v>
      </c>
      <c r="BI325" s="241">
        <f>IF(N325="nulová",J325,0)</f>
        <v>0</v>
      </c>
      <c r="BJ325" s="18" t="s">
        <v>21</v>
      </c>
      <c r="BK325" s="241">
        <f>ROUND(I325*H325,2)</f>
        <v>0</v>
      </c>
      <c r="BL325" s="18" t="s">
        <v>720</v>
      </c>
      <c r="BM325" s="240" t="s">
        <v>2167</v>
      </c>
    </row>
    <row r="326" s="2" customFormat="1">
      <c r="A326" s="39"/>
      <c r="B326" s="40"/>
      <c r="C326" s="41"/>
      <c r="D326" s="242" t="s">
        <v>182</v>
      </c>
      <c r="E326" s="41"/>
      <c r="F326" s="243" t="s">
        <v>2168</v>
      </c>
      <c r="G326" s="41"/>
      <c r="H326" s="41"/>
      <c r="I326" s="244"/>
      <c r="J326" s="41"/>
      <c r="K326" s="41"/>
      <c r="L326" s="45"/>
      <c r="M326" s="245"/>
      <c r="N326" s="246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182</v>
      </c>
      <c r="AU326" s="18" t="s">
        <v>21</v>
      </c>
    </row>
    <row r="327" s="2" customFormat="1">
      <c r="A327" s="39"/>
      <c r="B327" s="40"/>
      <c r="C327" s="41"/>
      <c r="D327" s="242" t="s">
        <v>197</v>
      </c>
      <c r="E327" s="41"/>
      <c r="F327" s="279" t="s">
        <v>723</v>
      </c>
      <c r="G327" s="41"/>
      <c r="H327" s="41"/>
      <c r="I327" s="244"/>
      <c r="J327" s="41"/>
      <c r="K327" s="41"/>
      <c r="L327" s="45"/>
      <c r="M327" s="245"/>
      <c r="N327" s="246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197</v>
      </c>
      <c r="AU327" s="18" t="s">
        <v>21</v>
      </c>
    </row>
    <row r="328" s="13" customFormat="1">
      <c r="A328" s="13"/>
      <c r="B328" s="247"/>
      <c r="C328" s="248"/>
      <c r="D328" s="242" t="s">
        <v>184</v>
      </c>
      <c r="E328" s="249" t="s">
        <v>1</v>
      </c>
      <c r="F328" s="250" t="s">
        <v>2169</v>
      </c>
      <c r="G328" s="248"/>
      <c r="H328" s="249" t="s">
        <v>1</v>
      </c>
      <c r="I328" s="251"/>
      <c r="J328" s="248"/>
      <c r="K328" s="248"/>
      <c r="L328" s="252"/>
      <c r="M328" s="253"/>
      <c r="N328" s="254"/>
      <c r="O328" s="254"/>
      <c r="P328" s="254"/>
      <c r="Q328" s="254"/>
      <c r="R328" s="254"/>
      <c r="S328" s="254"/>
      <c r="T328" s="25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6" t="s">
        <v>184</v>
      </c>
      <c r="AU328" s="256" t="s">
        <v>21</v>
      </c>
      <c r="AV328" s="13" t="s">
        <v>21</v>
      </c>
      <c r="AW328" s="13" t="s">
        <v>34</v>
      </c>
      <c r="AX328" s="13" t="s">
        <v>77</v>
      </c>
      <c r="AY328" s="256" t="s">
        <v>173</v>
      </c>
    </row>
    <row r="329" s="14" customFormat="1">
      <c r="A329" s="14"/>
      <c r="B329" s="257"/>
      <c r="C329" s="258"/>
      <c r="D329" s="242" t="s">
        <v>184</v>
      </c>
      <c r="E329" s="259" t="s">
        <v>1</v>
      </c>
      <c r="F329" s="260" t="s">
        <v>2162</v>
      </c>
      <c r="G329" s="258"/>
      <c r="H329" s="261">
        <v>5.1900000000000004</v>
      </c>
      <c r="I329" s="262"/>
      <c r="J329" s="258"/>
      <c r="K329" s="258"/>
      <c r="L329" s="263"/>
      <c r="M329" s="264"/>
      <c r="N329" s="265"/>
      <c r="O329" s="265"/>
      <c r="P329" s="265"/>
      <c r="Q329" s="265"/>
      <c r="R329" s="265"/>
      <c r="S329" s="265"/>
      <c r="T329" s="26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7" t="s">
        <v>184</v>
      </c>
      <c r="AU329" s="267" t="s">
        <v>21</v>
      </c>
      <c r="AV329" s="14" t="s">
        <v>85</v>
      </c>
      <c r="AW329" s="14" t="s">
        <v>34</v>
      </c>
      <c r="AX329" s="14" t="s">
        <v>77</v>
      </c>
      <c r="AY329" s="267" t="s">
        <v>173</v>
      </c>
    </row>
    <row r="330" s="13" customFormat="1">
      <c r="A330" s="13"/>
      <c r="B330" s="247"/>
      <c r="C330" s="248"/>
      <c r="D330" s="242" t="s">
        <v>184</v>
      </c>
      <c r="E330" s="249" t="s">
        <v>1</v>
      </c>
      <c r="F330" s="250" t="s">
        <v>2170</v>
      </c>
      <c r="G330" s="248"/>
      <c r="H330" s="249" t="s">
        <v>1</v>
      </c>
      <c r="I330" s="251"/>
      <c r="J330" s="248"/>
      <c r="K330" s="248"/>
      <c r="L330" s="252"/>
      <c r="M330" s="253"/>
      <c r="N330" s="254"/>
      <c r="O330" s="254"/>
      <c r="P330" s="254"/>
      <c r="Q330" s="254"/>
      <c r="R330" s="254"/>
      <c r="S330" s="254"/>
      <c r="T330" s="25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6" t="s">
        <v>184</v>
      </c>
      <c r="AU330" s="256" t="s">
        <v>21</v>
      </c>
      <c r="AV330" s="13" t="s">
        <v>21</v>
      </c>
      <c r="AW330" s="13" t="s">
        <v>34</v>
      </c>
      <c r="AX330" s="13" t="s">
        <v>77</v>
      </c>
      <c r="AY330" s="256" t="s">
        <v>173</v>
      </c>
    </row>
    <row r="331" s="14" customFormat="1">
      <c r="A331" s="14"/>
      <c r="B331" s="257"/>
      <c r="C331" s="258"/>
      <c r="D331" s="242" t="s">
        <v>184</v>
      </c>
      <c r="E331" s="259" t="s">
        <v>1</v>
      </c>
      <c r="F331" s="260" t="s">
        <v>2171</v>
      </c>
      <c r="G331" s="258"/>
      <c r="H331" s="261">
        <v>6</v>
      </c>
      <c r="I331" s="262"/>
      <c r="J331" s="258"/>
      <c r="K331" s="258"/>
      <c r="L331" s="263"/>
      <c r="M331" s="264"/>
      <c r="N331" s="265"/>
      <c r="O331" s="265"/>
      <c r="P331" s="265"/>
      <c r="Q331" s="265"/>
      <c r="R331" s="265"/>
      <c r="S331" s="265"/>
      <c r="T331" s="26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7" t="s">
        <v>184</v>
      </c>
      <c r="AU331" s="267" t="s">
        <v>21</v>
      </c>
      <c r="AV331" s="14" t="s">
        <v>85</v>
      </c>
      <c r="AW331" s="14" t="s">
        <v>34</v>
      </c>
      <c r="AX331" s="14" t="s">
        <v>77</v>
      </c>
      <c r="AY331" s="267" t="s">
        <v>173</v>
      </c>
    </row>
    <row r="332" s="15" customFormat="1">
      <c r="A332" s="15"/>
      <c r="B332" s="268"/>
      <c r="C332" s="269"/>
      <c r="D332" s="242" t="s">
        <v>184</v>
      </c>
      <c r="E332" s="270" t="s">
        <v>1</v>
      </c>
      <c r="F332" s="271" t="s">
        <v>187</v>
      </c>
      <c r="G332" s="269"/>
      <c r="H332" s="272">
        <v>11.19</v>
      </c>
      <c r="I332" s="273"/>
      <c r="J332" s="269"/>
      <c r="K332" s="269"/>
      <c r="L332" s="274"/>
      <c r="M332" s="275"/>
      <c r="N332" s="276"/>
      <c r="O332" s="276"/>
      <c r="P332" s="276"/>
      <c r="Q332" s="276"/>
      <c r="R332" s="276"/>
      <c r="S332" s="276"/>
      <c r="T332" s="277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8" t="s">
        <v>184</v>
      </c>
      <c r="AU332" s="278" t="s">
        <v>21</v>
      </c>
      <c r="AV332" s="15" t="s">
        <v>180</v>
      </c>
      <c r="AW332" s="15" t="s">
        <v>34</v>
      </c>
      <c r="AX332" s="15" t="s">
        <v>21</v>
      </c>
      <c r="AY332" s="278" t="s">
        <v>173</v>
      </c>
    </row>
    <row r="333" s="2" customFormat="1">
      <c r="A333" s="39"/>
      <c r="B333" s="40"/>
      <c r="C333" s="229" t="s">
        <v>438</v>
      </c>
      <c r="D333" s="229" t="s">
        <v>175</v>
      </c>
      <c r="E333" s="230" t="s">
        <v>2172</v>
      </c>
      <c r="F333" s="231" t="s">
        <v>2173</v>
      </c>
      <c r="G333" s="232" t="s">
        <v>251</v>
      </c>
      <c r="H333" s="233">
        <v>11.19</v>
      </c>
      <c r="I333" s="234"/>
      <c r="J333" s="235">
        <f>ROUND(I333*H333,2)</f>
        <v>0</v>
      </c>
      <c r="K333" s="231" t="s">
        <v>681</v>
      </c>
      <c r="L333" s="45"/>
      <c r="M333" s="236" t="s">
        <v>1</v>
      </c>
      <c r="N333" s="237" t="s">
        <v>42</v>
      </c>
      <c r="O333" s="92"/>
      <c r="P333" s="238">
        <f>O333*H333</f>
        <v>0</v>
      </c>
      <c r="Q333" s="238">
        <v>0</v>
      </c>
      <c r="R333" s="238">
        <f>Q333*H333</f>
        <v>0</v>
      </c>
      <c r="S333" s="238">
        <v>0</v>
      </c>
      <c r="T333" s="23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0" t="s">
        <v>720</v>
      </c>
      <c r="AT333" s="240" t="s">
        <v>175</v>
      </c>
      <c r="AU333" s="240" t="s">
        <v>21</v>
      </c>
      <c r="AY333" s="18" t="s">
        <v>173</v>
      </c>
      <c r="BE333" s="241">
        <f>IF(N333="základní",J333,0)</f>
        <v>0</v>
      </c>
      <c r="BF333" s="241">
        <f>IF(N333="snížená",J333,0)</f>
        <v>0</v>
      </c>
      <c r="BG333" s="241">
        <f>IF(N333="zákl. přenesená",J333,0)</f>
        <v>0</v>
      </c>
      <c r="BH333" s="241">
        <f>IF(N333="sníž. přenesená",J333,0)</f>
        <v>0</v>
      </c>
      <c r="BI333" s="241">
        <f>IF(N333="nulová",J333,0)</f>
        <v>0</v>
      </c>
      <c r="BJ333" s="18" t="s">
        <v>21</v>
      </c>
      <c r="BK333" s="241">
        <f>ROUND(I333*H333,2)</f>
        <v>0</v>
      </c>
      <c r="BL333" s="18" t="s">
        <v>720</v>
      </c>
      <c r="BM333" s="240" t="s">
        <v>2174</v>
      </c>
    </row>
    <row r="334" s="2" customFormat="1">
      <c r="A334" s="39"/>
      <c r="B334" s="40"/>
      <c r="C334" s="41"/>
      <c r="D334" s="242" t="s">
        <v>182</v>
      </c>
      <c r="E334" s="41"/>
      <c r="F334" s="243" t="s">
        <v>2175</v>
      </c>
      <c r="G334" s="41"/>
      <c r="H334" s="41"/>
      <c r="I334" s="244"/>
      <c r="J334" s="41"/>
      <c r="K334" s="41"/>
      <c r="L334" s="45"/>
      <c r="M334" s="245"/>
      <c r="N334" s="246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182</v>
      </c>
      <c r="AU334" s="18" t="s">
        <v>21</v>
      </c>
    </row>
    <row r="335" s="13" customFormat="1">
      <c r="A335" s="13"/>
      <c r="B335" s="247"/>
      <c r="C335" s="248"/>
      <c r="D335" s="242" t="s">
        <v>184</v>
      </c>
      <c r="E335" s="249" t="s">
        <v>1</v>
      </c>
      <c r="F335" s="250" t="s">
        <v>2176</v>
      </c>
      <c r="G335" s="248"/>
      <c r="H335" s="249" t="s">
        <v>1</v>
      </c>
      <c r="I335" s="251"/>
      <c r="J335" s="248"/>
      <c r="K335" s="248"/>
      <c r="L335" s="252"/>
      <c r="M335" s="253"/>
      <c r="N335" s="254"/>
      <c r="O335" s="254"/>
      <c r="P335" s="254"/>
      <c r="Q335" s="254"/>
      <c r="R335" s="254"/>
      <c r="S335" s="254"/>
      <c r="T335" s="25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6" t="s">
        <v>184</v>
      </c>
      <c r="AU335" s="256" t="s">
        <v>21</v>
      </c>
      <c r="AV335" s="13" t="s">
        <v>21</v>
      </c>
      <c r="AW335" s="13" t="s">
        <v>34</v>
      </c>
      <c r="AX335" s="13" t="s">
        <v>77</v>
      </c>
      <c r="AY335" s="256" t="s">
        <v>173</v>
      </c>
    </row>
    <row r="336" s="14" customFormat="1">
      <c r="A336" s="14"/>
      <c r="B336" s="257"/>
      <c r="C336" s="258"/>
      <c r="D336" s="242" t="s">
        <v>184</v>
      </c>
      <c r="E336" s="259" t="s">
        <v>1</v>
      </c>
      <c r="F336" s="260" t="s">
        <v>2162</v>
      </c>
      <c r="G336" s="258"/>
      <c r="H336" s="261">
        <v>5.1900000000000004</v>
      </c>
      <c r="I336" s="262"/>
      <c r="J336" s="258"/>
      <c r="K336" s="258"/>
      <c r="L336" s="263"/>
      <c r="M336" s="264"/>
      <c r="N336" s="265"/>
      <c r="O336" s="265"/>
      <c r="P336" s="265"/>
      <c r="Q336" s="265"/>
      <c r="R336" s="265"/>
      <c r="S336" s="265"/>
      <c r="T336" s="26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7" t="s">
        <v>184</v>
      </c>
      <c r="AU336" s="267" t="s">
        <v>21</v>
      </c>
      <c r="AV336" s="14" t="s">
        <v>85</v>
      </c>
      <c r="AW336" s="14" t="s">
        <v>34</v>
      </c>
      <c r="AX336" s="14" t="s">
        <v>77</v>
      </c>
      <c r="AY336" s="267" t="s">
        <v>173</v>
      </c>
    </row>
    <row r="337" s="13" customFormat="1">
      <c r="A337" s="13"/>
      <c r="B337" s="247"/>
      <c r="C337" s="248"/>
      <c r="D337" s="242" t="s">
        <v>184</v>
      </c>
      <c r="E337" s="249" t="s">
        <v>1</v>
      </c>
      <c r="F337" s="250" t="s">
        <v>2177</v>
      </c>
      <c r="G337" s="248"/>
      <c r="H337" s="249" t="s">
        <v>1</v>
      </c>
      <c r="I337" s="251"/>
      <c r="J337" s="248"/>
      <c r="K337" s="248"/>
      <c r="L337" s="252"/>
      <c r="M337" s="253"/>
      <c r="N337" s="254"/>
      <c r="O337" s="254"/>
      <c r="P337" s="254"/>
      <c r="Q337" s="254"/>
      <c r="R337" s="254"/>
      <c r="S337" s="254"/>
      <c r="T337" s="25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6" t="s">
        <v>184</v>
      </c>
      <c r="AU337" s="256" t="s">
        <v>21</v>
      </c>
      <c r="AV337" s="13" t="s">
        <v>21</v>
      </c>
      <c r="AW337" s="13" t="s">
        <v>34</v>
      </c>
      <c r="AX337" s="13" t="s">
        <v>77</v>
      </c>
      <c r="AY337" s="256" t="s">
        <v>173</v>
      </c>
    </row>
    <row r="338" s="14" customFormat="1">
      <c r="A338" s="14"/>
      <c r="B338" s="257"/>
      <c r="C338" s="258"/>
      <c r="D338" s="242" t="s">
        <v>184</v>
      </c>
      <c r="E338" s="259" t="s">
        <v>1</v>
      </c>
      <c r="F338" s="260" t="s">
        <v>2171</v>
      </c>
      <c r="G338" s="258"/>
      <c r="H338" s="261">
        <v>6</v>
      </c>
      <c r="I338" s="262"/>
      <c r="J338" s="258"/>
      <c r="K338" s="258"/>
      <c r="L338" s="263"/>
      <c r="M338" s="264"/>
      <c r="N338" s="265"/>
      <c r="O338" s="265"/>
      <c r="P338" s="265"/>
      <c r="Q338" s="265"/>
      <c r="R338" s="265"/>
      <c r="S338" s="265"/>
      <c r="T338" s="26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7" t="s">
        <v>184</v>
      </c>
      <c r="AU338" s="267" t="s">
        <v>21</v>
      </c>
      <c r="AV338" s="14" t="s">
        <v>85</v>
      </c>
      <c r="AW338" s="14" t="s">
        <v>34</v>
      </c>
      <c r="AX338" s="14" t="s">
        <v>77</v>
      </c>
      <c r="AY338" s="267" t="s">
        <v>173</v>
      </c>
    </row>
    <row r="339" s="15" customFormat="1">
      <c r="A339" s="15"/>
      <c r="B339" s="268"/>
      <c r="C339" s="269"/>
      <c r="D339" s="242" t="s">
        <v>184</v>
      </c>
      <c r="E339" s="270" t="s">
        <v>1</v>
      </c>
      <c r="F339" s="271" t="s">
        <v>187</v>
      </c>
      <c r="G339" s="269"/>
      <c r="H339" s="272">
        <v>11.19</v>
      </c>
      <c r="I339" s="273"/>
      <c r="J339" s="269"/>
      <c r="K339" s="269"/>
      <c r="L339" s="274"/>
      <c r="M339" s="275"/>
      <c r="N339" s="276"/>
      <c r="O339" s="276"/>
      <c r="P339" s="276"/>
      <c r="Q339" s="276"/>
      <c r="R339" s="276"/>
      <c r="S339" s="276"/>
      <c r="T339" s="277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8" t="s">
        <v>184</v>
      </c>
      <c r="AU339" s="278" t="s">
        <v>21</v>
      </c>
      <c r="AV339" s="15" t="s">
        <v>180</v>
      </c>
      <c r="AW339" s="15" t="s">
        <v>34</v>
      </c>
      <c r="AX339" s="15" t="s">
        <v>21</v>
      </c>
      <c r="AY339" s="278" t="s">
        <v>173</v>
      </c>
    </row>
    <row r="340" s="2" customFormat="1" ht="33" customHeight="1">
      <c r="A340" s="39"/>
      <c r="B340" s="40"/>
      <c r="C340" s="229" t="s">
        <v>443</v>
      </c>
      <c r="D340" s="229" t="s">
        <v>175</v>
      </c>
      <c r="E340" s="230" t="s">
        <v>2178</v>
      </c>
      <c r="F340" s="231" t="s">
        <v>2179</v>
      </c>
      <c r="G340" s="232" t="s">
        <v>516</v>
      </c>
      <c r="H340" s="233">
        <v>3</v>
      </c>
      <c r="I340" s="234"/>
      <c r="J340" s="235">
        <f>ROUND(I340*H340,2)</f>
        <v>0</v>
      </c>
      <c r="K340" s="231" t="s">
        <v>681</v>
      </c>
      <c r="L340" s="45"/>
      <c r="M340" s="236" t="s">
        <v>1</v>
      </c>
      <c r="N340" s="237" t="s">
        <v>42</v>
      </c>
      <c r="O340" s="92"/>
      <c r="P340" s="238">
        <f>O340*H340</f>
        <v>0</v>
      </c>
      <c r="Q340" s="238">
        <v>0</v>
      </c>
      <c r="R340" s="238">
        <f>Q340*H340</f>
        <v>0</v>
      </c>
      <c r="S340" s="238">
        <v>0</v>
      </c>
      <c r="T340" s="23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0" t="s">
        <v>720</v>
      </c>
      <c r="AT340" s="240" t="s">
        <v>175</v>
      </c>
      <c r="AU340" s="240" t="s">
        <v>21</v>
      </c>
      <c r="AY340" s="18" t="s">
        <v>173</v>
      </c>
      <c r="BE340" s="241">
        <f>IF(N340="základní",J340,0)</f>
        <v>0</v>
      </c>
      <c r="BF340" s="241">
        <f>IF(N340="snížená",J340,0)</f>
        <v>0</v>
      </c>
      <c r="BG340" s="241">
        <f>IF(N340="zákl. přenesená",J340,0)</f>
        <v>0</v>
      </c>
      <c r="BH340" s="241">
        <f>IF(N340="sníž. přenesená",J340,0)</f>
        <v>0</v>
      </c>
      <c r="BI340" s="241">
        <f>IF(N340="nulová",J340,0)</f>
        <v>0</v>
      </c>
      <c r="BJ340" s="18" t="s">
        <v>21</v>
      </c>
      <c r="BK340" s="241">
        <f>ROUND(I340*H340,2)</f>
        <v>0</v>
      </c>
      <c r="BL340" s="18" t="s">
        <v>720</v>
      </c>
      <c r="BM340" s="240" t="s">
        <v>2180</v>
      </c>
    </row>
    <row r="341" s="2" customFormat="1">
      <c r="A341" s="39"/>
      <c r="B341" s="40"/>
      <c r="C341" s="41"/>
      <c r="D341" s="242" t="s">
        <v>182</v>
      </c>
      <c r="E341" s="41"/>
      <c r="F341" s="243" t="s">
        <v>2181</v>
      </c>
      <c r="G341" s="41"/>
      <c r="H341" s="41"/>
      <c r="I341" s="244"/>
      <c r="J341" s="41"/>
      <c r="K341" s="41"/>
      <c r="L341" s="45"/>
      <c r="M341" s="245"/>
      <c r="N341" s="246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182</v>
      </c>
      <c r="AU341" s="18" t="s">
        <v>21</v>
      </c>
    </row>
    <row r="342" s="2" customFormat="1">
      <c r="A342" s="39"/>
      <c r="B342" s="40"/>
      <c r="C342" s="41"/>
      <c r="D342" s="242" t="s">
        <v>197</v>
      </c>
      <c r="E342" s="41"/>
      <c r="F342" s="279" t="s">
        <v>2182</v>
      </c>
      <c r="G342" s="41"/>
      <c r="H342" s="41"/>
      <c r="I342" s="244"/>
      <c r="J342" s="41"/>
      <c r="K342" s="41"/>
      <c r="L342" s="45"/>
      <c r="M342" s="245"/>
      <c r="N342" s="246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197</v>
      </c>
      <c r="AU342" s="18" t="s">
        <v>21</v>
      </c>
    </row>
    <row r="343" s="13" customFormat="1">
      <c r="A343" s="13"/>
      <c r="B343" s="247"/>
      <c r="C343" s="248"/>
      <c r="D343" s="242" t="s">
        <v>184</v>
      </c>
      <c r="E343" s="249" t="s">
        <v>1</v>
      </c>
      <c r="F343" s="250" t="s">
        <v>2183</v>
      </c>
      <c r="G343" s="248"/>
      <c r="H343" s="249" t="s">
        <v>1</v>
      </c>
      <c r="I343" s="251"/>
      <c r="J343" s="248"/>
      <c r="K343" s="248"/>
      <c r="L343" s="252"/>
      <c r="M343" s="253"/>
      <c r="N343" s="254"/>
      <c r="O343" s="254"/>
      <c r="P343" s="254"/>
      <c r="Q343" s="254"/>
      <c r="R343" s="254"/>
      <c r="S343" s="254"/>
      <c r="T343" s="25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6" t="s">
        <v>184</v>
      </c>
      <c r="AU343" s="256" t="s">
        <v>21</v>
      </c>
      <c r="AV343" s="13" t="s">
        <v>21</v>
      </c>
      <c r="AW343" s="13" t="s">
        <v>34</v>
      </c>
      <c r="AX343" s="13" t="s">
        <v>77</v>
      </c>
      <c r="AY343" s="256" t="s">
        <v>173</v>
      </c>
    </row>
    <row r="344" s="14" customFormat="1">
      <c r="A344" s="14"/>
      <c r="B344" s="257"/>
      <c r="C344" s="258"/>
      <c r="D344" s="242" t="s">
        <v>184</v>
      </c>
      <c r="E344" s="259" t="s">
        <v>1</v>
      </c>
      <c r="F344" s="260" t="s">
        <v>2184</v>
      </c>
      <c r="G344" s="258"/>
      <c r="H344" s="261">
        <v>3</v>
      </c>
      <c r="I344" s="262"/>
      <c r="J344" s="258"/>
      <c r="K344" s="258"/>
      <c r="L344" s="263"/>
      <c r="M344" s="264"/>
      <c r="N344" s="265"/>
      <c r="O344" s="265"/>
      <c r="P344" s="265"/>
      <c r="Q344" s="265"/>
      <c r="R344" s="265"/>
      <c r="S344" s="265"/>
      <c r="T344" s="26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7" t="s">
        <v>184</v>
      </c>
      <c r="AU344" s="267" t="s">
        <v>21</v>
      </c>
      <c r="AV344" s="14" t="s">
        <v>85</v>
      </c>
      <c r="AW344" s="14" t="s">
        <v>34</v>
      </c>
      <c r="AX344" s="14" t="s">
        <v>21</v>
      </c>
      <c r="AY344" s="267" t="s">
        <v>173</v>
      </c>
    </row>
    <row r="345" s="2" customFormat="1" ht="16.5" customHeight="1">
      <c r="A345" s="39"/>
      <c r="B345" s="40"/>
      <c r="C345" s="229" t="s">
        <v>448</v>
      </c>
      <c r="D345" s="229" t="s">
        <v>175</v>
      </c>
      <c r="E345" s="230" t="s">
        <v>1306</v>
      </c>
      <c r="F345" s="231" t="s">
        <v>1307</v>
      </c>
      <c r="G345" s="232" t="s">
        <v>251</v>
      </c>
      <c r="H345" s="233">
        <v>0.029000000000000001</v>
      </c>
      <c r="I345" s="234"/>
      <c r="J345" s="235">
        <f>ROUND(I345*H345,2)</f>
        <v>0</v>
      </c>
      <c r="K345" s="231" t="s">
        <v>681</v>
      </c>
      <c r="L345" s="45"/>
      <c r="M345" s="236" t="s">
        <v>1</v>
      </c>
      <c r="N345" s="237" t="s">
        <v>42</v>
      </c>
      <c r="O345" s="92"/>
      <c r="P345" s="238">
        <f>O345*H345</f>
        <v>0</v>
      </c>
      <c r="Q345" s="238">
        <v>0</v>
      </c>
      <c r="R345" s="238">
        <f>Q345*H345</f>
        <v>0</v>
      </c>
      <c r="S345" s="238">
        <v>0</v>
      </c>
      <c r="T345" s="23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0" t="s">
        <v>720</v>
      </c>
      <c r="AT345" s="240" t="s">
        <v>175</v>
      </c>
      <c r="AU345" s="240" t="s">
        <v>21</v>
      </c>
      <c r="AY345" s="18" t="s">
        <v>173</v>
      </c>
      <c r="BE345" s="241">
        <f>IF(N345="základní",J345,0)</f>
        <v>0</v>
      </c>
      <c r="BF345" s="241">
        <f>IF(N345="snížená",J345,0)</f>
        <v>0</v>
      </c>
      <c r="BG345" s="241">
        <f>IF(N345="zákl. přenesená",J345,0)</f>
        <v>0</v>
      </c>
      <c r="BH345" s="241">
        <f>IF(N345="sníž. přenesená",J345,0)</f>
        <v>0</v>
      </c>
      <c r="BI345" s="241">
        <f>IF(N345="nulová",J345,0)</f>
        <v>0</v>
      </c>
      <c r="BJ345" s="18" t="s">
        <v>21</v>
      </c>
      <c r="BK345" s="241">
        <f>ROUND(I345*H345,2)</f>
        <v>0</v>
      </c>
      <c r="BL345" s="18" t="s">
        <v>720</v>
      </c>
      <c r="BM345" s="240" t="s">
        <v>2185</v>
      </c>
    </row>
    <row r="346" s="2" customFormat="1">
      <c r="A346" s="39"/>
      <c r="B346" s="40"/>
      <c r="C346" s="41"/>
      <c r="D346" s="242" t="s">
        <v>182</v>
      </c>
      <c r="E346" s="41"/>
      <c r="F346" s="243" t="s">
        <v>1309</v>
      </c>
      <c r="G346" s="41"/>
      <c r="H346" s="41"/>
      <c r="I346" s="244"/>
      <c r="J346" s="41"/>
      <c r="K346" s="41"/>
      <c r="L346" s="45"/>
      <c r="M346" s="245"/>
      <c r="N346" s="246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182</v>
      </c>
      <c r="AU346" s="18" t="s">
        <v>21</v>
      </c>
    </row>
    <row r="347" s="13" customFormat="1">
      <c r="A347" s="13"/>
      <c r="B347" s="247"/>
      <c r="C347" s="248"/>
      <c r="D347" s="242" t="s">
        <v>184</v>
      </c>
      <c r="E347" s="249" t="s">
        <v>1</v>
      </c>
      <c r="F347" s="250" t="s">
        <v>2186</v>
      </c>
      <c r="G347" s="248"/>
      <c r="H347" s="249" t="s">
        <v>1</v>
      </c>
      <c r="I347" s="251"/>
      <c r="J347" s="248"/>
      <c r="K347" s="248"/>
      <c r="L347" s="252"/>
      <c r="M347" s="253"/>
      <c r="N347" s="254"/>
      <c r="O347" s="254"/>
      <c r="P347" s="254"/>
      <c r="Q347" s="254"/>
      <c r="R347" s="254"/>
      <c r="S347" s="254"/>
      <c r="T347" s="25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6" t="s">
        <v>184</v>
      </c>
      <c r="AU347" s="256" t="s">
        <v>21</v>
      </c>
      <c r="AV347" s="13" t="s">
        <v>21</v>
      </c>
      <c r="AW347" s="13" t="s">
        <v>34</v>
      </c>
      <c r="AX347" s="13" t="s">
        <v>77</v>
      </c>
      <c r="AY347" s="256" t="s">
        <v>173</v>
      </c>
    </row>
    <row r="348" s="14" customFormat="1">
      <c r="A348" s="14"/>
      <c r="B348" s="257"/>
      <c r="C348" s="258"/>
      <c r="D348" s="242" t="s">
        <v>184</v>
      </c>
      <c r="E348" s="259" t="s">
        <v>1</v>
      </c>
      <c r="F348" s="260" t="s">
        <v>2187</v>
      </c>
      <c r="G348" s="258"/>
      <c r="H348" s="261">
        <v>0.029000000000000001</v>
      </c>
      <c r="I348" s="262"/>
      <c r="J348" s="258"/>
      <c r="K348" s="258"/>
      <c r="L348" s="263"/>
      <c r="M348" s="264"/>
      <c r="N348" s="265"/>
      <c r="O348" s="265"/>
      <c r="P348" s="265"/>
      <c r="Q348" s="265"/>
      <c r="R348" s="265"/>
      <c r="S348" s="265"/>
      <c r="T348" s="26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7" t="s">
        <v>184</v>
      </c>
      <c r="AU348" s="267" t="s">
        <v>21</v>
      </c>
      <c r="AV348" s="14" t="s">
        <v>85</v>
      </c>
      <c r="AW348" s="14" t="s">
        <v>34</v>
      </c>
      <c r="AX348" s="14" t="s">
        <v>21</v>
      </c>
      <c r="AY348" s="267" t="s">
        <v>173</v>
      </c>
    </row>
    <row r="349" s="2" customFormat="1">
      <c r="A349" s="39"/>
      <c r="B349" s="40"/>
      <c r="C349" s="229" t="s">
        <v>454</v>
      </c>
      <c r="D349" s="229" t="s">
        <v>175</v>
      </c>
      <c r="E349" s="230" t="s">
        <v>2188</v>
      </c>
      <c r="F349" s="231" t="s">
        <v>2189</v>
      </c>
      <c r="G349" s="232" t="s">
        <v>251</v>
      </c>
      <c r="H349" s="233">
        <v>3.0720000000000001</v>
      </c>
      <c r="I349" s="234"/>
      <c r="J349" s="235">
        <f>ROUND(I349*H349,2)</f>
        <v>0</v>
      </c>
      <c r="K349" s="231" t="s">
        <v>681</v>
      </c>
      <c r="L349" s="45"/>
      <c r="M349" s="236" t="s">
        <v>1</v>
      </c>
      <c r="N349" s="237" t="s">
        <v>42</v>
      </c>
      <c r="O349" s="92"/>
      <c r="P349" s="238">
        <f>O349*H349</f>
        <v>0</v>
      </c>
      <c r="Q349" s="238">
        <v>0</v>
      </c>
      <c r="R349" s="238">
        <f>Q349*H349</f>
        <v>0</v>
      </c>
      <c r="S349" s="238">
        <v>0</v>
      </c>
      <c r="T349" s="23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0" t="s">
        <v>720</v>
      </c>
      <c r="AT349" s="240" t="s">
        <v>175</v>
      </c>
      <c r="AU349" s="240" t="s">
        <v>21</v>
      </c>
      <c r="AY349" s="18" t="s">
        <v>173</v>
      </c>
      <c r="BE349" s="241">
        <f>IF(N349="základní",J349,0)</f>
        <v>0</v>
      </c>
      <c r="BF349" s="241">
        <f>IF(N349="snížená",J349,0)</f>
        <v>0</v>
      </c>
      <c r="BG349" s="241">
        <f>IF(N349="zákl. přenesená",J349,0)</f>
        <v>0</v>
      </c>
      <c r="BH349" s="241">
        <f>IF(N349="sníž. přenesená",J349,0)</f>
        <v>0</v>
      </c>
      <c r="BI349" s="241">
        <f>IF(N349="nulová",J349,0)</f>
        <v>0</v>
      </c>
      <c r="BJ349" s="18" t="s">
        <v>21</v>
      </c>
      <c r="BK349" s="241">
        <f>ROUND(I349*H349,2)</f>
        <v>0</v>
      </c>
      <c r="BL349" s="18" t="s">
        <v>720</v>
      </c>
      <c r="BM349" s="240" t="s">
        <v>2190</v>
      </c>
    </row>
    <row r="350" s="2" customFormat="1">
      <c r="A350" s="39"/>
      <c r="B350" s="40"/>
      <c r="C350" s="41"/>
      <c r="D350" s="242" t="s">
        <v>182</v>
      </c>
      <c r="E350" s="41"/>
      <c r="F350" s="243" t="s">
        <v>2191</v>
      </c>
      <c r="G350" s="41"/>
      <c r="H350" s="41"/>
      <c r="I350" s="244"/>
      <c r="J350" s="41"/>
      <c r="K350" s="41"/>
      <c r="L350" s="45"/>
      <c r="M350" s="245"/>
      <c r="N350" s="246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182</v>
      </c>
      <c r="AU350" s="18" t="s">
        <v>21</v>
      </c>
    </row>
    <row r="351" s="13" customFormat="1">
      <c r="A351" s="13"/>
      <c r="B351" s="247"/>
      <c r="C351" s="248"/>
      <c r="D351" s="242" t="s">
        <v>184</v>
      </c>
      <c r="E351" s="249" t="s">
        <v>1</v>
      </c>
      <c r="F351" s="250" t="s">
        <v>2155</v>
      </c>
      <c r="G351" s="248"/>
      <c r="H351" s="249" t="s">
        <v>1</v>
      </c>
      <c r="I351" s="251"/>
      <c r="J351" s="248"/>
      <c r="K351" s="248"/>
      <c r="L351" s="252"/>
      <c r="M351" s="253"/>
      <c r="N351" s="254"/>
      <c r="O351" s="254"/>
      <c r="P351" s="254"/>
      <c r="Q351" s="254"/>
      <c r="R351" s="254"/>
      <c r="S351" s="254"/>
      <c r="T351" s="25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6" t="s">
        <v>184</v>
      </c>
      <c r="AU351" s="256" t="s">
        <v>21</v>
      </c>
      <c r="AV351" s="13" t="s">
        <v>21</v>
      </c>
      <c r="AW351" s="13" t="s">
        <v>34</v>
      </c>
      <c r="AX351" s="13" t="s">
        <v>77</v>
      </c>
      <c r="AY351" s="256" t="s">
        <v>173</v>
      </c>
    </row>
    <row r="352" s="14" customFormat="1">
      <c r="A352" s="14"/>
      <c r="B352" s="257"/>
      <c r="C352" s="258"/>
      <c r="D352" s="242" t="s">
        <v>184</v>
      </c>
      <c r="E352" s="259" t="s">
        <v>1</v>
      </c>
      <c r="F352" s="260" t="s">
        <v>2156</v>
      </c>
      <c r="G352" s="258"/>
      <c r="H352" s="261">
        <v>3.0720000000000001</v>
      </c>
      <c r="I352" s="262"/>
      <c r="J352" s="258"/>
      <c r="K352" s="258"/>
      <c r="L352" s="263"/>
      <c r="M352" s="264"/>
      <c r="N352" s="265"/>
      <c r="O352" s="265"/>
      <c r="P352" s="265"/>
      <c r="Q352" s="265"/>
      <c r="R352" s="265"/>
      <c r="S352" s="265"/>
      <c r="T352" s="26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7" t="s">
        <v>184</v>
      </c>
      <c r="AU352" s="267" t="s">
        <v>21</v>
      </c>
      <c r="AV352" s="14" t="s">
        <v>85</v>
      </c>
      <c r="AW352" s="14" t="s">
        <v>34</v>
      </c>
      <c r="AX352" s="14" t="s">
        <v>21</v>
      </c>
      <c r="AY352" s="267" t="s">
        <v>173</v>
      </c>
    </row>
    <row r="353" s="2" customFormat="1" ht="16.5" customHeight="1">
      <c r="A353" s="39"/>
      <c r="B353" s="40"/>
      <c r="C353" s="229" t="s">
        <v>463</v>
      </c>
      <c r="D353" s="229" t="s">
        <v>175</v>
      </c>
      <c r="E353" s="230" t="s">
        <v>735</v>
      </c>
      <c r="F353" s="231" t="s">
        <v>736</v>
      </c>
      <c r="G353" s="232" t="s">
        <v>251</v>
      </c>
      <c r="H353" s="233">
        <v>52.465000000000003</v>
      </c>
      <c r="I353" s="234"/>
      <c r="J353" s="235">
        <f>ROUND(I353*H353,2)</f>
        <v>0</v>
      </c>
      <c r="K353" s="231" t="s">
        <v>681</v>
      </c>
      <c r="L353" s="45"/>
      <c r="M353" s="236" t="s">
        <v>1</v>
      </c>
      <c r="N353" s="237" t="s">
        <v>42</v>
      </c>
      <c r="O353" s="92"/>
      <c r="P353" s="238">
        <f>O353*H353</f>
        <v>0</v>
      </c>
      <c r="Q353" s="238">
        <v>0</v>
      </c>
      <c r="R353" s="238">
        <f>Q353*H353</f>
        <v>0</v>
      </c>
      <c r="S353" s="238">
        <v>0</v>
      </c>
      <c r="T353" s="23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0" t="s">
        <v>720</v>
      </c>
      <c r="AT353" s="240" t="s">
        <v>175</v>
      </c>
      <c r="AU353" s="240" t="s">
        <v>21</v>
      </c>
      <c r="AY353" s="18" t="s">
        <v>173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8" t="s">
        <v>21</v>
      </c>
      <c r="BK353" s="241">
        <f>ROUND(I353*H353,2)</f>
        <v>0</v>
      </c>
      <c r="BL353" s="18" t="s">
        <v>720</v>
      </c>
      <c r="BM353" s="240" t="s">
        <v>2192</v>
      </c>
    </row>
    <row r="354" s="2" customFormat="1">
      <c r="A354" s="39"/>
      <c r="B354" s="40"/>
      <c r="C354" s="41"/>
      <c r="D354" s="242" t="s">
        <v>182</v>
      </c>
      <c r="E354" s="41"/>
      <c r="F354" s="243" t="s">
        <v>738</v>
      </c>
      <c r="G354" s="41"/>
      <c r="H354" s="41"/>
      <c r="I354" s="244"/>
      <c r="J354" s="41"/>
      <c r="K354" s="41"/>
      <c r="L354" s="45"/>
      <c r="M354" s="245"/>
      <c r="N354" s="246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182</v>
      </c>
      <c r="AU354" s="18" t="s">
        <v>21</v>
      </c>
    </row>
    <row r="355" s="14" customFormat="1">
      <c r="A355" s="14"/>
      <c r="B355" s="257"/>
      <c r="C355" s="258"/>
      <c r="D355" s="242" t="s">
        <v>184</v>
      </c>
      <c r="E355" s="259" t="s">
        <v>1</v>
      </c>
      <c r="F355" s="260" t="s">
        <v>2154</v>
      </c>
      <c r="G355" s="258"/>
      <c r="H355" s="261">
        <v>52.465000000000003</v>
      </c>
      <c r="I355" s="262"/>
      <c r="J355" s="258"/>
      <c r="K355" s="258"/>
      <c r="L355" s="263"/>
      <c r="M355" s="264"/>
      <c r="N355" s="265"/>
      <c r="O355" s="265"/>
      <c r="P355" s="265"/>
      <c r="Q355" s="265"/>
      <c r="R355" s="265"/>
      <c r="S355" s="265"/>
      <c r="T355" s="26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7" t="s">
        <v>184</v>
      </c>
      <c r="AU355" s="267" t="s">
        <v>21</v>
      </c>
      <c r="AV355" s="14" t="s">
        <v>85</v>
      </c>
      <c r="AW355" s="14" t="s">
        <v>34</v>
      </c>
      <c r="AX355" s="14" t="s">
        <v>21</v>
      </c>
      <c r="AY355" s="267" t="s">
        <v>173</v>
      </c>
    </row>
    <row r="356" s="12" customFormat="1" ht="25.92" customHeight="1">
      <c r="A356" s="12"/>
      <c r="B356" s="213"/>
      <c r="C356" s="214"/>
      <c r="D356" s="215" t="s">
        <v>76</v>
      </c>
      <c r="E356" s="216" t="s">
        <v>746</v>
      </c>
      <c r="F356" s="216" t="s">
        <v>747</v>
      </c>
      <c r="G356" s="214"/>
      <c r="H356" s="214"/>
      <c r="I356" s="217"/>
      <c r="J356" s="218">
        <f>BK356</f>
        <v>0</v>
      </c>
      <c r="K356" s="214"/>
      <c r="L356" s="219"/>
      <c r="M356" s="220"/>
      <c r="N356" s="221"/>
      <c r="O356" s="221"/>
      <c r="P356" s="222">
        <f>SUM(P357:P365)</f>
        <v>0</v>
      </c>
      <c r="Q356" s="221"/>
      <c r="R356" s="222">
        <f>SUM(R357:R365)</f>
        <v>0</v>
      </c>
      <c r="S356" s="221"/>
      <c r="T356" s="223">
        <f>SUM(T357:T365)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24" t="s">
        <v>207</v>
      </c>
      <c r="AT356" s="225" t="s">
        <v>76</v>
      </c>
      <c r="AU356" s="225" t="s">
        <v>77</v>
      </c>
      <c r="AY356" s="224" t="s">
        <v>173</v>
      </c>
      <c r="BK356" s="226">
        <f>SUM(BK357:BK365)</f>
        <v>0</v>
      </c>
    </row>
    <row r="357" s="2" customFormat="1" ht="33" customHeight="1">
      <c r="A357" s="39"/>
      <c r="B357" s="40"/>
      <c r="C357" s="229" t="s">
        <v>469</v>
      </c>
      <c r="D357" s="229" t="s">
        <v>175</v>
      </c>
      <c r="E357" s="230" t="s">
        <v>2193</v>
      </c>
      <c r="F357" s="231" t="s">
        <v>2194</v>
      </c>
      <c r="G357" s="232" t="s">
        <v>516</v>
      </c>
      <c r="H357" s="233">
        <v>1</v>
      </c>
      <c r="I357" s="234"/>
      <c r="J357" s="235">
        <f>ROUND(I357*H357,2)</f>
        <v>0</v>
      </c>
      <c r="K357" s="231" t="s">
        <v>681</v>
      </c>
      <c r="L357" s="45"/>
      <c r="M357" s="236" t="s">
        <v>1</v>
      </c>
      <c r="N357" s="237" t="s">
        <v>42</v>
      </c>
      <c r="O357" s="92"/>
      <c r="P357" s="238">
        <f>O357*H357</f>
        <v>0</v>
      </c>
      <c r="Q357" s="238">
        <v>0</v>
      </c>
      <c r="R357" s="238">
        <f>Q357*H357</f>
        <v>0</v>
      </c>
      <c r="S357" s="238">
        <v>0</v>
      </c>
      <c r="T357" s="23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0" t="s">
        <v>180</v>
      </c>
      <c r="AT357" s="240" t="s">
        <v>175</v>
      </c>
      <c r="AU357" s="240" t="s">
        <v>21</v>
      </c>
      <c r="AY357" s="18" t="s">
        <v>173</v>
      </c>
      <c r="BE357" s="241">
        <f>IF(N357="základní",J357,0)</f>
        <v>0</v>
      </c>
      <c r="BF357" s="241">
        <f>IF(N357="snížená",J357,0)</f>
        <v>0</v>
      </c>
      <c r="BG357" s="241">
        <f>IF(N357="zákl. přenesená",J357,0)</f>
        <v>0</v>
      </c>
      <c r="BH357" s="241">
        <f>IF(N357="sníž. přenesená",J357,0)</f>
        <v>0</v>
      </c>
      <c r="BI357" s="241">
        <f>IF(N357="nulová",J357,0)</f>
        <v>0</v>
      </c>
      <c r="BJ357" s="18" t="s">
        <v>21</v>
      </c>
      <c r="BK357" s="241">
        <f>ROUND(I357*H357,2)</f>
        <v>0</v>
      </c>
      <c r="BL357" s="18" t="s">
        <v>180</v>
      </c>
      <c r="BM357" s="240" t="s">
        <v>2195</v>
      </c>
    </row>
    <row r="358" s="2" customFormat="1">
      <c r="A358" s="39"/>
      <c r="B358" s="40"/>
      <c r="C358" s="41"/>
      <c r="D358" s="242" t="s">
        <v>182</v>
      </c>
      <c r="E358" s="41"/>
      <c r="F358" s="243" t="s">
        <v>2196</v>
      </c>
      <c r="G358" s="41"/>
      <c r="H358" s="41"/>
      <c r="I358" s="244"/>
      <c r="J358" s="41"/>
      <c r="K358" s="41"/>
      <c r="L358" s="45"/>
      <c r="M358" s="245"/>
      <c r="N358" s="246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182</v>
      </c>
      <c r="AU358" s="18" t="s">
        <v>21</v>
      </c>
    </row>
    <row r="359" s="13" customFormat="1">
      <c r="A359" s="13"/>
      <c r="B359" s="247"/>
      <c r="C359" s="248"/>
      <c r="D359" s="242" t="s">
        <v>184</v>
      </c>
      <c r="E359" s="249" t="s">
        <v>1</v>
      </c>
      <c r="F359" s="250" t="s">
        <v>2197</v>
      </c>
      <c r="G359" s="248"/>
      <c r="H359" s="249" t="s">
        <v>1</v>
      </c>
      <c r="I359" s="251"/>
      <c r="J359" s="248"/>
      <c r="K359" s="248"/>
      <c r="L359" s="252"/>
      <c r="M359" s="253"/>
      <c r="N359" s="254"/>
      <c r="O359" s="254"/>
      <c r="P359" s="254"/>
      <c r="Q359" s="254"/>
      <c r="R359" s="254"/>
      <c r="S359" s="254"/>
      <c r="T359" s="25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6" t="s">
        <v>184</v>
      </c>
      <c r="AU359" s="256" t="s">
        <v>21</v>
      </c>
      <c r="AV359" s="13" t="s">
        <v>21</v>
      </c>
      <c r="AW359" s="13" t="s">
        <v>34</v>
      </c>
      <c r="AX359" s="13" t="s">
        <v>77</v>
      </c>
      <c r="AY359" s="256" t="s">
        <v>173</v>
      </c>
    </row>
    <row r="360" s="14" customFormat="1">
      <c r="A360" s="14"/>
      <c r="B360" s="257"/>
      <c r="C360" s="258"/>
      <c r="D360" s="242" t="s">
        <v>184</v>
      </c>
      <c r="E360" s="259" t="s">
        <v>1</v>
      </c>
      <c r="F360" s="260" t="s">
        <v>21</v>
      </c>
      <c r="G360" s="258"/>
      <c r="H360" s="261">
        <v>1</v>
      </c>
      <c r="I360" s="262"/>
      <c r="J360" s="258"/>
      <c r="K360" s="258"/>
      <c r="L360" s="263"/>
      <c r="M360" s="264"/>
      <c r="N360" s="265"/>
      <c r="O360" s="265"/>
      <c r="P360" s="265"/>
      <c r="Q360" s="265"/>
      <c r="R360" s="265"/>
      <c r="S360" s="265"/>
      <c r="T360" s="26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7" t="s">
        <v>184</v>
      </c>
      <c r="AU360" s="267" t="s">
        <v>21</v>
      </c>
      <c r="AV360" s="14" t="s">
        <v>85</v>
      </c>
      <c r="AW360" s="14" t="s">
        <v>34</v>
      </c>
      <c r="AX360" s="14" t="s">
        <v>21</v>
      </c>
      <c r="AY360" s="267" t="s">
        <v>173</v>
      </c>
    </row>
    <row r="361" s="2" customFormat="1">
      <c r="A361" s="39"/>
      <c r="B361" s="40"/>
      <c r="C361" s="229" t="s">
        <v>474</v>
      </c>
      <c r="D361" s="229" t="s">
        <v>175</v>
      </c>
      <c r="E361" s="230" t="s">
        <v>2198</v>
      </c>
      <c r="F361" s="231" t="s">
        <v>2199</v>
      </c>
      <c r="G361" s="232" t="s">
        <v>2200</v>
      </c>
      <c r="H361" s="233">
        <v>1</v>
      </c>
      <c r="I361" s="234"/>
      <c r="J361" s="235">
        <f>ROUND(I361*H361,2)</f>
        <v>0</v>
      </c>
      <c r="K361" s="231" t="s">
        <v>681</v>
      </c>
      <c r="L361" s="45"/>
      <c r="M361" s="236" t="s">
        <v>1</v>
      </c>
      <c r="N361" s="237" t="s">
        <v>42</v>
      </c>
      <c r="O361" s="92"/>
      <c r="P361" s="238">
        <f>O361*H361</f>
        <v>0</v>
      </c>
      <c r="Q361" s="238">
        <v>0</v>
      </c>
      <c r="R361" s="238">
        <f>Q361*H361</f>
        <v>0</v>
      </c>
      <c r="S361" s="238">
        <v>0</v>
      </c>
      <c r="T361" s="23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0" t="s">
        <v>180</v>
      </c>
      <c r="AT361" s="240" t="s">
        <v>175</v>
      </c>
      <c r="AU361" s="240" t="s">
        <v>21</v>
      </c>
      <c r="AY361" s="18" t="s">
        <v>173</v>
      </c>
      <c r="BE361" s="241">
        <f>IF(N361="základní",J361,0)</f>
        <v>0</v>
      </c>
      <c r="BF361" s="241">
        <f>IF(N361="snížená",J361,0)</f>
        <v>0</v>
      </c>
      <c r="BG361" s="241">
        <f>IF(N361="zákl. přenesená",J361,0)</f>
        <v>0</v>
      </c>
      <c r="BH361" s="241">
        <f>IF(N361="sníž. přenesená",J361,0)</f>
        <v>0</v>
      </c>
      <c r="BI361" s="241">
        <f>IF(N361="nulová",J361,0)</f>
        <v>0</v>
      </c>
      <c r="BJ361" s="18" t="s">
        <v>21</v>
      </c>
      <c r="BK361" s="241">
        <f>ROUND(I361*H361,2)</f>
        <v>0</v>
      </c>
      <c r="BL361" s="18" t="s">
        <v>180</v>
      </c>
      <c r="BM361" s="240" t="s">
        <v>2201</v>
      </c>
    </row>
    <row r="362" s="2" customFormat="1">
      <c r="A362" s="39"/>
      <c r="B362" s="40"/>
      <c r="C362" s="41"/>
      <c r="D362" s="242" t="s">
        <v>182</v>
      </c>
      <c r="E362" s="41"/>
      <c r="F362" s="243" t="s">
        <v>2199</v>
      </c>
      <c r="G362" s="41"/>
      <c r="H362" s="41"/>
      <c r="I362" s="244"/>
      <c r="J362" s="41"/>
      <c r="K362" s="41"/>
      <c r="L362" s="45"/>
      <c r="M362" s="245"/>
      <c r="N362" s="246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182</v>
      </c>
      <c r="AU362" s="18" t="s">
        <v>21</v>
      </c>
    </row>
    <row r="363" s="2" customFormat="1">
      <c r="A363" s="39"/>
      <c r="B363" s="40"/>
      <c r="C363" s="41"/>
      <c r="D363" s="242" t="s">
        <v>197</v>
      </c>
      <c r="E363" s="41"/>
      <c r="F363" s="279" t="s">
        <v>2202</v>
      </c>
      <c r="G363" s="41"/>
      <c r="H363" s="41"/>
      <c r="I363" s="244"/>
      <c r="J363" s="41"/>
      <c r="K363" s="41"/>
      <c r="L363" s="45"/>
      <c r="M363" s="245"/>
      <c r="N363" s="246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197</v>
      </c>
      <c r="AU363" s="18" t="s">
        <v>21</v>
      </c>
    </row>
    <row r="364" s="13" customFormat="1">
      <c r="A364" s="13"/>
      <c r="B364" s="247"/>
      <c r="C364" s="248"/>
      <c r="D364" s="242" t="s">
        <v>184</v>
      </c>
      <c r="E364" s="249" t="s">
        <v>1</v>
      </c>
      <c r="F364" s="250" t="s">
        <v>2203</v>
      </c>
      <c r="G364" s="248"/>
      <c r="H364" s="249" t="s">
        <v>1</v>
      </c>
      <c r="I364" s="251"/>
      <c r="J364" s="248"/>
      <c r="K364" s="248"/>
      <c r="L364" s="252"/>
      <c r="M364" s="253"/>
      <c r="N364" s="254"/>
      <c r="O364" s="254"/>
      <c r="P364" s="254"/>
      <c r="Q364" s="254"/>
      <c r="R364" s="254"/>
      <c r="S364" s="254"/>
      <c r="T364" s="25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6" t="s">
        <v>184</v>
      </c>
      <c r="AU364" s="256" t="s">
        <v>21</v>
      </c>
      <c r="AV364" s="13" t="s">
        <v>21</v>
      </c>
      <c r="AW364" s="13" t="s">
        <v>34</v>
      </c>
      <c r="AX364" s="13" t="s">
        <v>77</v>
      </c>
      <c r="AY364" s="256" t="s">
        <v>173</v>
      </c>
    </row>
    <row r="365" s="14" customFormat="1">
      <c r="A365" s="14"/>
      <c r="B365" s="257"/>
      <c r="C365" s="258"/>
      <c r="D365" s="242" t="s">
        <v>184</v>
      </c>
      <c r="E365" s="259" t="s">
        <v>1</v>
      </c>
      <c r="F365" s="260" t="s">
        <v>21</v>
      </c>
      <c r="G365" s="258"/>
      <c r="H365" s="261">
        <v>1</v>
      </c>
      <c r="I365" s="262"/>
      <c r="J365" s="258"/>
      <c r="K365" s="258"/>
      <c r="L365" s="263"/>
      <c r="M365" s="305"/>
      <c r="N365" s="306"/>
      <c r="O365" s="306"/>
      <c r="P365" s="306"/>
      <c r="Q365" s="306"/>
      <c r="R365" s="306"/>
      <c r="S365" s="306"/>
      <c r="T365" s="30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7" t="s">
        <v>184</v>
      </c>
      <c r="AU365" s="267" t="s">
        <v>21</v>
      </c>
      <c r="AV365" s="14" t="s">
        <v>85</v>
      </c>
      <c r="AW365" s="14" t="s">
        <v>34</v>
      </c>
      <c r="AX365" s="14" t="s">
        <v>21</v>
      </c>
      <c r="AY365" s="267" t="s">
        <v>173</v>
      </c>
    </row>
    <row r="366" s="2" customFormat="1" ht="6.96" customHeight="1">
      <c r="A366" s="39"/>
      <c r="B366" s="67"/>
      <c r="C366" s="68"/>
      <c r="D366" s="68"/>
      <c r="E366" s="68"/>
      <c r="F366" s="68"/>
      <c r="G366" s="68"/>
      <c r="H366" s="68"/>
      <c r="I366" s="68"/>
      <c r="J366" s="68"/>
      <c r="K366" s="68"/>
      <c r="L366" s="45"/>
      <c r="M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</row>
  </sheetData>
  <sheetProtection sheet="1" autoFilter="0" formatColumns="0" formatRows="0" objects="1" scenarios="1" spinCount="100000" saltValue="I8joOiSVDEPIDhpKfCvLyecxRVokgGIph+ASQf0e6H5brGYkr1TfoucvzaciX1BxjZ/QzKLzg3NDabI+qI7k8A==" hashValue="0l+hzHf1neGDQL11OxPPep9O7oKbdiN5hTQVLQhuU0ZvDC0jB9mE7CJa3PsCIdyfnJuEZhKX9m+mQAcOsYVI4w==" algorithmName="SHA-512" password="CC35"/>
  <autoFilter ref="C127:K36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4:H114"/>
    <mergeCell ref="E118:H118"/>
    <mergeCell ref="E116:H116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134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zakázky'!K6</f>
        <v>Oprava mostních objektů v úseku Ohníč - Bílina</v>
      </c>
      <c r="F7" s="152"/>
      <c r="G7" s="152"/>
      <c r="H7" s="152"/>
      <c r="L7" s="21"/>
    </row>
    <row r="8" s="1" customFormat="1" ht="12" customHeight="1">
      <c r="B8" s="21"/>
      <c r="D8" s="152" t="s">
        <v>135</v>
      </c>
      <c r="L8" s="21"/>
    </row>
    <row r="9" s="2" customFormat="1" ht="16.5" customHeight="1">
      <c r="A9" s="39"/>
      <c r="B9" s="45"/>
      <c r="C9" s="39"/>
      <c r="D9" s="39"/>
      <c r="E9" s="153" t="s">
        <v>1830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137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5" t="s">
        <v>2204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19</v>
      </c>
      <c r="E13" s="39"/>
      <c r="F13" s="142" t="s">
        <v>1</v>
      </c>
      <c r="G13" s="39"/>
      <c r="H13" s="39"/>
      <c r="I13" s="152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22</v>
      </c>
      <c r="E14" s="39"/>
      <c r="F14" s="142" t="s">
        <v>23</v>
      </c>
      <c r="G14" s="39"/>
      <c r="H14" s="39"/>
      <c r="I14" s="152" t="s">
        <v>24</v>
      </c>
      <c r="J14" s="156" t="str">
        <f>'Rekapitulace zakázky'!AN8</f>
        <v>13. 5. 2021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28</v>
      </c>
      <c r="E16" s="39"/>
      <c r="F16" s="39"/>
      <c r="G16" s="39"/>
      <c r="H16" s="39"/>
      <c r="I16" s="152" t="s">
        <v>29</v>
      </c>
      <c r="J16" s="142" t="str">
        <f>IF('Rekapitulace zakázky'!AN10="","",'Rekapitulace zakázky'!AN10)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zakázky'!E11="","",'Rekapitulace zakázky'!E11)</f>
        <v xml:space="preserve"> </v>
      </c>
      <c r="F17" s="39"/>
      <c r="G17" s="39"/>
      <c r="H17" s="39"/>
      <c r="I17" s="152" t="s">
        <v>30</v>
      </c>
      <c r="J17" s="142" t="str">
        <f>IF('Rekapitulace zakázky'!AN11="","",'Rekapitulace zakázky'!AN11)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31</v>
      </c>
      <c r="E19" s="39"/>
      <c r="F19" s="39"/>
      <c r="G19" s="39"/>
      <c r="H19" s="39"/>
      <c r="I19" s="152" t="s">
        <v>29</v>
      </c>
      <c r="J19" s="34" t="str">
        <f>'Rekapitulace zakázky'!AN13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zakázky'!E14</f>
        <v>Vyplň údaj</v>
      </c>
      <c r="F20" s="142"/>
      <c r="G20" s="142"/>
      <c r="H20" s="142"/>
      <c r="I20" s="152" t="s">
        <v>30</v>
      </c>
      <c r="J20" s="34" t="str">
        <f>'Rekapitulace zakázky'!AN14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33</v>
      </c>
      <c r="E22" s="39"/>
      <c r="F22" s="39"/>
      <c r="G22" s="39"/>
      <c r="H22" s="39"/>
      <c r="I22" s="152" t="s">
        <v>29</v>
      </c>
      <c r="J22" s="142" t="str">
        <f>IF('Rekapitulace zakázky'!AN16="","",'Rekapitulace zakázky'!AN16)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zakázky'!E17="","",'Rekapitulace zakázky'!E17)</f>
        <v xml:space="preserve"> </v>
      </c>
      <c r="F23" s="39"/>
      <c r="G23" s="39"/>
      <c r="H23" s="39"/>
      <c r="I23" s="152" t="s">
        <v>30</v>
      </c>
      <c r="J23" s="142" t="str">
        <f>IF('Rekapitulace zakázky'!AN17="","",'Rekapitulace zakázky'!AN17)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35</v>
      </c>
      <c r="E25" s="39"/>
      <c r="F25" s="39"/>
      <c r="G25" s="39"/>
      <c r="H25" s="39"/>
      <c r="I25" s="152" t="s">
        <v>29</v>
      </c>
      <c r="J25" s="142" t="str">
        <f>IF('Rekapitulace zakázky'!AN19="","",'Rekapitulace zakázky'!AN19)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zakázky'!E20="","",'Rekapitulace zakázky'!E20)</f>
        <v xml:space="preserve"> </v>
      </c>
      <c r="F26" s="39"/>
      <c r="G26" s="39"/>
      <c r="H26" s="39"/>
      <c r="I26" s="152" t="s">
        <v>30</v>
      </c>
      <c r="J26" s="142" t="str">
        <f>IF('Rekapitulace zakázky'!AN20="","",'Rekapitulace zakázky'!AN20)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1"/>
      <c r="E31" s="161"/>
      <c r="F31" s="161"/>
      <c r="G31" s="161"/>
      <c r="H31" s="161"/>
      <c r="I31" s="161"/>
      <c r="J31" s="161"/>
      <c r="K31" s="16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2" t="s">
        <v>37</v>
      </c>
      <c r="E32" s="39"/>
      <c r="F32" s="39"/>
      <c r="G32" s="39"/>
      <c r="H32" s="39"/>
      <c r="I32" s="39"/>
      <c r="J32" s="163">
        <f>ROUND(J124,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4" t="s">
        <v>39</v>
      </c>
      <c r="G34" s="39"/>
      <c r="H34" s="39"/>
      <c r="I34" s="164" t="s">
        <v>38</v>
      </c>
      <c r="J34" s="164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4" t="s">
        <v>41</v>
      </c>
      <c r="E35" s="152" t="s">
        <v>42</v>
      </c>
      <c r="F35" s="165">
        <f>ROUND((SUM(BE124:BE145)),  2)</f>
        <v>0</v>
      </c>
      <c r="G35" s="39"/>
      <c r="H35" s="39"/>
      <c r="I35" s="166">
        <v>0.20999999999999999</v>
      </c>
      <c r="J35" s="165">
        <f>ROUND(((SUM(BE124:BE145))*I35),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43</v>
      </c>
      <c r="F36" s="165">
        <f>ROUND((SUM(BF124:BF145)),  2)</f>
        <v>0</v>
      </c>
      <c r="G36" s="39"/>
      <c r="H36" s="39"/>
      <c r="I36" s="166">
        <v>0.14999999999999999</v>
      </c>
      <c r="J36" s="165">
        <f>ROUND(((SUM(BF124:BF145))*I36),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44</v>
      </c>
      <c r="F37" s="165">
        <f>ROUND((SUM(BG124:BG145)),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45</v>
      </c>
      <c r="F38" s="165">
        <f>ROUND((SUM(BH124:BH145)),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46</v>
      </c>
      <c r="F39" s="165">
        <f>ROUND((SUM(BI124:BI145)),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47</v>
      </c>
      <c r="E41" s="169"/>
      <c r="F41" s="169"/>
      <c r="G41" s="170" t="s">
        <v>48</v>
      </c>
      <c r="H41" s="171" t="s">
        <v>49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50</v>
      </c>
      <c r="E50" s="175"/>
      <c r="F50" s="175"/>
      <c r="G50" s="174" t="s">
        <v>51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7"/>
      <c r="J61" s="179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54</v>
      </c>
      <c r="E65" s="180"/>
      <c r="F65" s="180"/>
      <c r="G65" s="174" t="s">
        <v>55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7"/>
      <c r="J76" s="179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Oprava mostních objektů v úseku Ohníč - Bílina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1830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002 - VRN - km 18,696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 xml:space="preserve"> </v>
      </c>
      <c r="G91" s="41"/>
      <c r="H91" s="41"/>
      <c r="I91" s="33" t="s">
        <v>24</v>
      </c>
      <c r="J91" s="80" t="str">
        <f>IF(J14="","",J14)</f>
        <v>13. 5. 2021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28</v>
      </c>
      <c r="D93" s="41"/>
      <c r="E93" s="41"/>
      <c r="F93" s="28" t="str">
        <f>E17</f>
        <v xml:space="preserve"> </v>
      </c>
      <c r="G93" s="41"/>
      <c r="H93" s="41"/>
      <c r="I93" s="33" t="s">
        <v>33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31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7" t="s">
        <v>142</v>
      </c>
      <c r="D96" s="188"/>
      <c r="E96" s="188"/>
      <c r="F96" s="188"/>
      <c r="G96" s="188"/>
      <c r="H96" s="188"/>
      <c r="I96" s="188"/>
      <c r="J96" s="189" t="s">
        <v>143</v>
      </c>
      <c r="K96" s="18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0" t="s">
        <v>144</v>
      </c>
      <c r="D98" s="41"/>
      <c r="E98" s="41"/>
      <c r="F98" s="41"/>
      <c r="G98" s="41"/>
      <c r="H98" s="41"/>
      <c r="I98" s="41"/>
      <c r="J98" s="111">
        <f>J124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145</v>
      </c>
    </row>
    <row r="99" s="9" customFormat="1" ht="24.96" customHeight="1">
      <c r="A99" s="9"/>
      <c r="B99" s="191"/>
      <c r="C99" s="192"/>
      <c r="D99" s="193" t="s">
        <v>741</v>
      </c>
      <c r="E99" s="194"/>
      <c r="F99" s="194"/>
      <c r="G99" s="194"/>
      <c r="H99" s="194"/>
      <c r="I99" s="194"/>
      <c r="J99" s="195">
        <f>J125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3"/>
      <c r="D100" s="198" t="s">
        <v>742</v>
      </c>
      <c r="E100" s="199"/>
      <c r="F100" s="199"/>
      <c r="G100" s="199"/>
      <c r="H100" s="199"/>
      <c r="I100" s="199"/>
      <c r="J100" s="200">
        <f>J126</f>
        <v>0</v>
      </c>
      <c r="K100" s="133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3"/>
      <c r="D101" s="198" t="s">
        <v>743</v>
      </c>
      <c r="E101" s="199"/>
      <c r="F101" s="199"/>
      <c r="G101" s="199"/>
      <c r="H101" s="199"/>
      <c r="I101" s="199"/>
      <c r="J101" s="200">
        <f>J133</f>
        <v>0</v>
      </c>
      <c r="K101" s="133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3"/>
      <c r="D102" s="198" t="s">
        <v>744</v>
      </c>
      <c r="E102" s="199"/>
      <c r="F102" s="199"/>
      <c r="G102" s="199"/>
      <c r="H102" s="199"/>
      <c r="I102" s="199"/>
      <c r="J102" s="200">
        <f>J137</f>
        <v>0</v>
      </c>
      <c r="K102" s="133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158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Oprava mostních objektů v úseku Ohníč - Bílina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135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2" customFormat="1" ht="16.5" customHeight="1">
      <c r="A114" s="39"/>
      <c r="B114" s="40"/>
      <c r="C114" s="41"/>
      <c r="D114" s="41"/>
      <c r="E114" s="185" t="s">
        <v>1830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137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E11</f>
        <v>002 - VRN - km 18,696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22</v>
      </c>
      <c r="D118" s="41"/>
      <c r="E118" s="41"/>
      <c r="F118" s="28" t="str">
        <f>F14</f>
        <v xml:space="preserve"> </v>
      </c>
      <c r="G118" s="41"/>
      <c r="H118" s="41"/>
      <c r="I118" s="33" t="s">
        <v>24</v>
      </c>
      <c r="J118" s="80" t="str">
        <f>IF(J14="","",J14)</f>
        <v>13. 5. 2021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E17</f>
        <v xml:space="preserve"> </v>
      </c>
      <c r="G120" s="41"/>
      <c r="H120" s="41"/>
      <c r="I120" s="33" t="s">
        <v>33</v>
      </c>
      <c r="J120" s="37" t="str">
        <f>E23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31</v>
      </c>
      <c r="D121" s="41"/>
      <c r="E121" s="41"/>
      <c r="F121" s="28" t="str">
        <f>IF(E20="","",E20)</f>
        <v>Vyplň údaj</v>
      </c>
      <c r="G121" s="41"/>
      <c r="H121" s="41"/>
      <c r="I121" s="33" t="s">
        <v>35</v>
      </c>
      <c r="J121" s="37" t="str">
        <f>E26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2"/>
      <c r="B123" s="203"/>
      <c r="C123" s="204" t="s">
        <v>159</v>
      </c>
      <c r="D123" s="205" t="s">
        <v>62</v>
      </c>
      <c r="E123" s="205" t="s">
        <v>58</v>
      </c>
      <c r="F123" s="205" t="s">
        <v>59</v>
      </c>
      <c r="G123" s="205" t="s">
        <v>160</v>
      </c>
      <c r="H123" s="205" t="s">
        <v>161</v>
      </c>
      <c r="I123" s="205" t="s">
        <v>162</v>
      </c>
      <c r="J123" s="205" t="s">
        <v>143</v>
      </c>
      <c r="K123" s="206" t="s">
        <v>163</v>
      </c>
      <c r="L123" s="207"/>
      <c r="M123" s="101" t="s">
        <v>1</v>
      </c>
      <c r="N123" s="102" t="s">
        <v>41</v>
      </c>
      <c r="O123" s="102" t="s">
        <v>164</v>
      </c>
      <c r="P123" s="102" t="s">
        <v>165</v>
      </c>
      <c r="Q123" s="102" t="s">
        <v>166</v>
      </c>
      <c r="R123" s="102" t="s">
        <v>167</v>
      </c>
      <c r="S123" s="102" t="s">
        <v>168</v>
      </c>
      <c r="T123" s="103" t="s">
        <v>169</v>
      </c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</row>
    <row r="124" s="2" customFormat="1" ht="22.8" customHeight="1">
      <c r="A124" s="39"/>
      <c r="B124" s="40"/>
      <c r="C124" s="108" t="s">
        <v>170</v>
      </c>
      <c r="D124" s="41"/>
      <c r="E124" s="41"/>
      <c r="F124" s="41"/>
      <c r="G124" s="41"/>
      <c r="H124" s="41"/>
      <c r="I124" s="41"/>
      <c r="J124" s="208">
        <f>BK124</f>
        <v>0</v>
      </c>
      <c r="K124" s="41"/>
      <c r="L124" s="45"/>
      <c r="M124" s="104"/>
      <c r="N124" s="209"/>
      <c r="O124" s="105"/>
      <c r="P124" s="210">
        <f>P125</f>
        <v>0</v>
      </c>
      <c r="Q124" s="105"/>
      <c r="R124" s="210">
        <f>R125</f>
        <v>0</v>
      </c>
      <c r="S124" s="105"/>
      <c r="T124" s="211">
        <f>T125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76</v>
      </c>
      <c r="AU124" s="18" t="s">
        <v>145</v>
      </c>
      <c r="BK124" s="212">
        <f>BK125</f>
        <v>0</v>
      </c>
    </row>
    <row r="125" s="12" customFormat="1" ht="25.92" customHeight="1">
      <c r="A125" s="12"/>
      <c r="B125" s="213"/>
      <c r="C125" s="214"/>
      <c r="D125" s="215" t="s">
        <v>76</v>
      </c>
      <c r="E125" s="216" t="s">
        <v>746</v>
      </c>
      <c r="F125" s="216" t="s">
        <v>747</v>
      </c>
      <c r="G125" s="214"/>
      <c r="H125" s="214"/>
      <c r="I125" s="217"/>
      <c r="J125" s="218">
        <f>BK125</f>
        <v>0</v>
      </c>
      <c r="K125" s="214"/>
      <c r="L125" s="219"/>
      <c r="M125" s="220"/>
      <c r="N125" s="221"/>
      <c r="O125" s="221"/>
      <c r="P125" s="222">
        <f>P126+P133+P137</f>
        <v>0</v>
      </c>
      <c r="Q125" s="221"/>
      <c r="R125" s="222">
        <f>R126+R133+R137</f>
        <v>0</v>
      </c>
      <c r="S125" s="221"/>
      <c r="T125" s="223">
        <f>T126+T133+T137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207</v>
      </c>
      <c r="AT125" s="225" t="s">
        <v>76</v>
      </c>
      <c r="AU125" s="225" t="s">
        <v>77</v>
      </c>
      <c r="AY125" s="224" t="s">
        <v>173</v>
      </c>
      <c r="BK125" s="226">
        <f>BK126+BK133+BK137</f>
        <v>0</v>
      </c>
    </row>
    <row r="126" s="12" customFormat="1" ht="22.8" customHeight="1">
      <c r="A126" s="12"/>
      <c r="B126" s="213"/>
      <c r="C126" s="214"/>
      <c r="D126" s="215" t="s">
        <v>76</v>
      </c>
      <c r="E126" s="227" t="s">
        <v>748</v>
      </c>
      <c r="F126" s="227" t="s">
        <v>749</v>
      </c>
      <c r="G126" s="214"/>
      <c r="H126" s="214"/>
      <c r="I126" s="217"/>
      <c r="J126" s="228">
        <f>BK126</f>
        <v>0</v>
      </c>
      <c r="K126" s="214"/>
      <c r="L126" s="219"/>
      <c r="M126" s="220"/>
      <c r="N126" s="221"/>
      <c r="O126" s="221"/>
      <c r="P126" s="222">
        <f>SUM(P127:P132)</f>
        <v>0</v>
      </c>
      <c r="Q126" s="221"/>
      <c r="R126" s="222">
        <f>SUM(R127:R132)</f>
        <v>0</v>
      </c>
      <c r="S126" s="221"/>
      <c r="T126" s="223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207</v>
      </c>
      <c r="AT126" s="225" t="s">
        <v>76</v>
      </c>
      <c r="AU126" s="225" t="s">
        <v>21</v>
      </c>
      <c r="AY126" s="224" t="s">
        <v>173</v>
      </c>
      <c r="BK126" s="226">
        <f>SUM(BK127:BK132)</f>
        <v>0</v>
      </c>
    </row>
    <row r="127" s="2" customFormat="1" ht="16.5" customHeight="1">
      <c r="A127" s="39"/>
      <c r="B127" s="40"/>
      <c r="C127" s="229" t="s">
        <v>21</v>
      </c>
      <c r="D127" s="229" t="s">
        <v>175</v>
      </c>
      <c r="E127" s="230" t="s">
        <v>750</v>
      </c>
      <c r="F127" s="231" t="s">
        <v>751</v>
      </c>
      <c r="G127" s="232" t="s">
        <v>752</v>
      </c>
      <c r="H127" s="233">
        <v>1</v>
      </c>
      <c r="I127" s="234"/>
      <c r="J127" s="235">
        <f>ROUND(I127*H127,2)</f>
        <v>0</v>
      </c>
      <c r="K127" s="231" t="s">
        <v>179</v>
      </c>
      <c r="L127" s="45"/>
      <c r="M127" s="236" t="s">
        <v>1</v>
      </c>
      <c r="N127" s="237" t="s">
        <v>42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180</v>
      </c>
      <c r="AT127" s="240" t="s">
        <v>175</v>
      </c>
      <c r="AU127" s="240" t="s">
        <v>85</v>
      </c>
      <c r="AY127" s="18" t="s">
        <v>173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21</v>
      </c>
      <c r="BK127" s="241">
        <f>ROUND(I127*H127,2)</f>
        <v>0</v>
      </c>
      <c r="BL127" s="18" t="s">
        <v>180</v>
      </c>
      <c r="BM127" s="240" t="s">
        <v>2205</v>
      </c>
    </row>
    <row r="128" s="2" customFormat="1">
      <c r="A128" s="39"/>
      <c r="B128" s="40"/>
      <c r="C128" s="41"/>
      <c r="D128" s="242" t="s">
        <v>182</v>
      </c>
      <c r="E128" s="41"/>
      <c r="F128" s="243" t="s">
        <v>751</v>
      </c>
      <c r="G128" s="41"/>
      <c r="H128" s="41"/>
      <c r="I128" s="244"/>
      <c r="J128" s="41"/>
      <c r="K128" s="41"/>
      <c r="L128" s="45"/>
      <c r="M128" s="245"/>
      <c r="N128" s="24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182</v>
      </c>
      <c r="AU128" s="18" t="s">
        <v>85</v>
      </c>
    </row>
    <row r="129" s="2" customFormat="1">
      <c r="A129" s="39"/>
      <c r="B129" s="40"/>
      <c r="C129" s="41"/>
      <c r="D129" s="242" t="s">
        <v>197</v>
      </c>
      <c r="E129" s="41"/>
      <c r="F129" s="279" t="s">
        <v>2206</v>
      </c>
      <c r="G129" s="41"/>
      <c r="H129" s="41"/>
      <c r="I129" s="244"/>
      <c r="J129" s="41"/>
      <c r="K129" s="41"/>
      <c r="L129" s="45"/>
      <c r="M129" s="245"/>
      <c r="N129" s="24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197</v>
      </c>
      <c r="AU129" s="18" t="s">
        <v>85</v>
      </c>
    </row>
    <row r="130" s="2" customFormat="1" ht="16.5" customHeight="1">
      <c r="A130" s="39"/>
      <c r="B130" s="40"/>
      <c r="C130" s="229" t="s">
        <v>85</v>
      </c>
      <c r="D130" s="229" t="s">
        <v>175</v>
      </c>
      <c r="E130" s="230" t="s">
        <v>755</v>
      </c>
      <c r="F130" s="231" t="s">
        <v>756</v>
      </c>
      <c r="G130" s="232" t="s">
        <v>752</v>
      </c>
      <c r="H130" s="233">
        <v>1</v>
      </c>
      <c r="I130" s="234"/>
      <c r="J130" s="235">
        <f>ROUND(I130*H130,2)</f>
        <v>0</v>
      </c>
      <c r="K130" s="231" t="s">
        <v>179</v>
      </c>
      <c r="L130" s="45"/>
      <c r="M130" s="236" t="s">
        <v>1</v>
      </c>
      <c r="N130" s="237" t="s">
        <v>42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180</v>
      </c>
      <c r="AT130" s="240" t="s">
        <v>175</v>
      </c>
      <c r="AU130" s="240" t="s">
        <v>85</v>
      </c>
      <c r="AY130" s="18" t="s">
        <v>173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21</v>
      </c>
      <c r="BK130" s="241">
        <f>ROUND(I130*H130,2)</f>
        <v>0</v>
      </c>
      <c r="BL130" s="18" t="s">
        <v>180</v>
      </c>
      <c r="BM130" s="240" t="s">
        <v>2207</v>
      </c>
    </row>
    <row r="131" s="2" customFormat="1">
      <c r="A131" s="39"/>
      <c r="B131" s="40"/>
      <c r="C131" s="41"/>
      <c r="D131" s="242" t="s">
        <v>182</v>
      </c>
      <c r="E131" s="41"/>
      <c r="F131" s="243" t="s">
        <v>756</v>
      </c>
      <c r="G131" s="41"/>
      <c r="H131" s="41"/>
      <c r="I131" s="244"/>
      <c r="J131" s="41"/>
      <c r="K131" s="41"/>
      <c r="L131" s="45"/>
      <c r="M131" s="245"/>
      <c r="N131" s="24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182</v>
      </c>
      <c r="AU131" s="18" t="s">
        <v>85</v>
      </c>
    </row>
    <row r="132" s="2" customFormat="1">
      <c r="A132" s="39"/>
      <c r="B132" s="40"/>
      <c r="C132" s="41"/>
      <c r="D132" s="242" t="s">
        <v>197</v>
      </c>
      <c r="E132" s="41"/>
      <c r="F132" s="279" t="s">
        <v>758</v>
      </c>
      <c r="G132" s="41"/>
      <c r="H132" s="41"/>
      <c r="I132" s="244"/>
      <c r="J132" s="41"/>
      <c r="K132" s="41"/>
      <c r="L132" s="45"/>
      <c r="M132" s="245"/>
      <c r="N132" s="24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197</v>
      </c>
      <c r="AU132" s="18" t="s">
        <v>85</v>
      </c>
    </row>
    <row r="133" s="12" customFormat="1" ht="22.8" customHeight="1">
      <c r="A133" s="12"/>
      <c r="B133" s="213"/>
      <c r="C133" s="214"/>
      <c r="D133" s="215" t="s">
        <v>76</v>
      </c>
      <c r="E133" s="227" t="s">
        <v>759</v>
      </c>
      <c r="F133" s="227" t="s">
        <v>760</v>
      </c>
      <c r="G133" s="214"/>
      <c r="H133" s="214"/>
      <c r="I133" s="217"/>
      <c r="J133" s="228">
        <f>BK133</f>
        <v>0</v>
      </c>
      <c r="K133" s="214"/>
      <c r="L133" s="219"/>
      <c r="M133" s="220"/>
      <c r="N133" s="221"/>
      <c r="O133" s="221"/>
      <c r="P133" s="222">
        <f>SUM(P134:P136)</f>
        <v>0</v>
      </c>
      <c r="Q133" s="221"/>
      <c r="R133" s="222">
        <f>SUM(R134:R136)</f>
        <v>0</v>
      </c>
      <c r="S133" s="221"/>
      <c r="T133" s="223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207</v>
      </c>
      <c r="AT133" s="225" t="s">
        <v>76</v>
      </c>
      <c r="AU133" s="225" t="s">
        <v>21</v>
      </c>
      <c r="AY133" s="224" t="s">
        <v>173</v>
      </c>
      <c r="BK133" s="226">
        <f>SUM(BK134:BK136)</f>
        <v>0</v>
      </c>
    </row>
    <row r="134" s="2" customFormat="1" ht="16.5" customHeight="1">
      <c r="A134" s="39"/>
      <c r="B134" s="40"/>
      <c r="C134" s="229" t="s">
        <v>91</v>
      </c>
      <c r="D134" s="229" t="s">
        <v>175</v>
      </c>
      <c r="E134" s="230" t="s">
        <v>761</v>
      </c>
      <c r="F134" s="231" t="s">
        <v>760</v>
      </c>
      <c r="G134" s="232" t="s">
        <v>752</v>
      </c>
      <c r="H134" s="233">
        <v>1</v>
      </c>
      <c r="I134" s="234"/>
      <c r="J134" s="235">
        <f>ROUND(I134*H134,2)</f>
        <v>0</v>
      </c>
      <c r="K134" s="231" t="s">
        <v>179</v>
      </c>
      <c r="L134" s="45"/>
      <c r="M134" s="236" t="s">
        <v>1</v>
      </c>
      <c r="N134" s="237" t="s">
        <v>42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180</v>
      </c>
      <c r="AT134" s="240" t="s">
        <v>175</v>
      </c>
      <c r="AU134" s="240" t="s">
        <v>85</v>
      </c>
      <c r="AY134" s="18" t="s">
        <v>173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21</v>
      </c>
      <c r="BK134" s="241">
        <f>ROUND(I134*H134,2)</f>
        <v>0</v>
      </c>
      <c r="BL134" s="18" t="s">
        <v>180</v>
      </c>
      <c r="BM134" s="240" t="s">
        <v>2208</v>
      </c>
    </row>
    <row r="135" s="2" customFormat="1">
      <c r="A135" s="39"/>
      <c r="B135" s="40"/>
      <c r="C135" s="41"/>
      <c r="D135" s="242" t="s">
        <v>182</v>
      </c>
      <c r="E135" s="41"/>
      <c r="F135" s="243" t="s">
        <v>760</v>
      </c>
      <c r="G135" s="41"/>
      <c r="H135" s="41"/>
      <c r="I135" s="244"/>
      <c r="J135" s="41"/>
      <c r="K135" s="41"/>
      <c r="L135" s="45"/>
      <c r="M135" s="245"/>
      <c r="N135" s="24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182</v>
      </c>
      <c r="AU135" s="18" t="s">
        <v>85</v>
      </c>
    </row>
    <row r="136" s="2" customFormat="1">
      <c r="A136" s="39"/>
      <c r="B136" s="40"/>
      <c r="C136" s="41"/>
      <c r="D136" s="242" t="s">
        <v>197</v>
      </c>
      <c r="E136" s="41"/>
      <c r="F136" s="279" t="s">
        <v>1827</v>
      </c>
      <c r="G136" s="41"/>
      <c r="H136" s="41"/>
      <c r="I136" s="244"/>
      <c r="J136" s="41"/>
      <c r="K136" s="41"/>
      <c r="L136" s="45"/>
      <c r="M136" s="245"/>
      <c r="N136" s="24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197</v>
      </c>
      <c r="AU136" s="18" t="s">
        <v>85</v>
      </c>
    </row>
    <row r="137" s="12" customFormat="1" ht="22.8" customHeight="1">
      <c r="A137" s="12"/>
      <c r="B137" s="213"/>
      <c r="C137" s="214"/>
      <c r="D137" s="215" t="s">
        <v>76</v>
      </c>
      <c r="E137" s="227" t="s">
        <v>764</v>
      </c>
      <c r="F137" s="227" t="s">
        <v>765</v>
      </c>
      <c r="G137" s="214"/>
      <c r="H137" s="214"/>
      <c r="I137" s="217"/>
      <c r="J137" s="228">
        <f>BK137</f>
        <v>0</v>
      </c>
      <c r="K137" s="214"/>
      <c r="L137" s="219"/>
      <c r="M137" s="220"/>
      <c r="N137" s="221"/>
      <c r="O137" s="221"/>
      <c r="P137" s="222">
        <f>SUM(P138:P145)</f>
        <v>0</v>
      </c>
      <c r="Q137" s="221"/>
      <c r="R137" s="222">
        <f>SUM(R138:R145)</f>
        <v>0</v>
      </c>
      <c r="S137" s="221"/>
      <c r="T137" s="223">
        <f>SUM(T138:T145)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207</v>
      </c>
      <c r="AT137" s="225" t="s">
        <v>76</v>
      </c>
      <c r="AU137" s="225" t="s">
        <v>21</v>
      </c>
      <c r="AY137" s="224" t="s">
        <v>173</v>
      </c>
      <c r="BK137" s="226">
        <f>SUM(BK138:BK145)</f>
        <v>0</v>
      </c>
    </row>
    <row r="138" s="2" customFormat="1" ht="16.5" customHeight="1">
      <c r="A138" s="39"/>
      <c r="B138" s="40"/>
      <c r="C138" s="229" t="s">
        <v>180</v>
      </c>
      <c r="D138" s="229" t="s">
        <v>175</v>
      </c>
      <c r="E138" s="230" t="s">
        <v>766</v>
      </c>
      <c r="F138" s="231" t="s">
        <v>767</v>
      </c>
      <c r="G138" s="232" t="s">
        <v>752</v>
      </c>
      <c r="H138" s="233">
        <v>2</v>
      </c>
      <c r="I138" s="234"/>
      <c r="J138" s="235">
        <f>ROUND(I138*H138,2)</f>
        <v>0</v>
      </c>
      <c r="K138" s="231" t="s">
        <v>179</v>
      </c>
      <c r="L138" s="45"/>
      <c r="M138" s="236" t="s">
        <v>1</v>
      </c>
      <c r="N138" s="237" t="s">
        <v>42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180</v>
      </c>
      <c r="AT138" s="240" t="s">
        <v>175</v>
      </c>
      <c r="AU138" s="240" t="s">
        <v>85</v>
      </c>
      <c r="AY138" s="18" t="s">
        <v>173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21</v>
      </c>
      <c r="BK138" s="241">
        <f>ROUND(I138*H138,2)</f>
        <v>0</v>
      </c>
      <c r="BL138" s="18" t="s">
        <v>180</v>
      </c>
      <c r="BM138" s="240" t="s">
        <v>2209</v>
      </c>
    </row>
    <row r="139" s="2" customFormat="1">
      <c r="A139" s="39"/>
      <c r="B139" s="40"/>
      <c r="C139" s="41"/>
      <c r="D139" s="242" t="s">
        <v>182</v>
      </c>
      <c r="E139" s="41"/>
      <c r="F139" s="243" t="s">
        <v>767</v>
      </c>
      <c r="G139" s="41"/>
      <c r="H139" s="41"/>
      <c r="I139" s="244"/>
      <c r="J139" s="41"/>
      <c r="K139" s="41"/>
      <c r="L139" s="45"/>
      <c r="M139" s="245"/>
      <c r="N139" s="24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182</v>
      </c>
      <c r="AU139" s="18" t="s">
        <v>85</v>
      </c>
    </row>
    <row r="140" s="2" customFormat="1">
      <c r="A140" s="39"/>
      <c r="B140" s="40"/>
      <c r="C140" s="41"/>
      <c r="D140" s="242" t="s">
        <v>197</v>
      </c>
      <c r="E140" s="41"/>
      <c r="F140" s="279" t="s">
        <v>2210</v>
      </c>
      <c r="G140" s="41"/>
      <c r="H140" s="41"/>
      <c r="I140" s="244"/>
      <c r="J140" s="41"/>
      <c r="K140" s="41"/>
      <c r="L140" s="45"/>
      <c r="M140" s="245"/>
      <c r="N140" s="24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197</v>
      </c>
      <c r="AU140" s="18" t="s">
        <v>85</v>
      </c>
    </row>
    <row r="141" s="13" customFormat="1">
      <c r="A141" s="13"/>
      <c r="B141" s="247"/>
      <c r="C141" s="248"/>
      <c r="D141" s="242" t="s">
        <v>184</v>
      </c>
      <c r="E141" s="249" t="s">
        <v>1</v>
      </c>
      <c r="F141" s="250" t="s">
        <v>1829</v>
      </c>
      <c r="G141" s="248"/>
      <c r="H141" s="249" t="s">
        <v>1</v>
      </c>
      <c r="I141" s="251"/>
      <c r="J141" s="248"/>
      <c r="K141" s="248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184</v>
      </c>
      <c r="AU141" s="256" t="s">
        <v>85</v>
      </c>
      <c r="AV141" s="13" t="s">
        <v>21</v>
      </c>
      <c r="AW141" s="13" t="s">
        <v>34</v>
      </c>
      <c r="AX141" s="13" t="s">
        <v>77</v>
      </c>
      <c r="AY141" s="256" t="s">
        <v>173</v>
      </c>
    </row>
    <row r="142" s="14" customFormat="1">
      <c r="A142" s="14"/>
      <c r="B142" s="257"/>
      <c r="C142" s="258"/>
      <c r="D142" s="242" t="s">
        <v>184</v>
      </c>
      <c r="E142" s="259" t="s">
        <v>1</v>
      </c>
      <c r="F142" s="260" t="s">
        <v>21</v>
      </c>
      <c r="G142" s="258"/>
      <c r="H142" s="261">
        <v>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7" t="s">
        <v>184</v>
      </c>
      <c r="AU142" s="267" t="s">
        <v>85</v>
      </c>
      <c r="AV142" s="14" t="s">
        <v>85</v>
      </c>
      <c r="AW142" s="14" t="s">
        <v>34</v>
      </c>
      <c r="AX142" s="14" t="s">
        <v>77</v>
      </c>
      <c r="AY142" s="267" t="s">
        <v>173</v>
      </c>
    </row>
    <row r="143" s="13" customFormat="1">
      <c r="A143" s="13"/>
      <c r="B143" s="247"/>
      <c r="C143" s="248"/>
      <c r="D143" s="242" t="s">
        <v>184</v>
      </c>
      <c r="E143" s="249" t="s">
        <v>1</v>
      </c>
      <c r="F143" s="250" t="s">
        <v>696</v>
      </c>
      <c r="G143" s="248"/>
      <c r="H143" s="249" t="s">
        <v>1</v>
      </c>
      <c r="I143" s="251"/>
      <c r="J143" s="248"/>
      <c r="K143" s="248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184</v>
      </c>
      <c r="AU143" s="256" t="s">
        <v>85</v>
      </c>
      <c r="AV143" s="13" t="s">
        <v>21</v>
      </c>
      <c r="AW143" s="13" t="s">
        <v>34</v>
      </c>
      <c r="AX143" s="13" t="s">
        <v>77</v>
      </c>
      <c r="AY143" s="256" t="s">
        <v>173</v>
      </c>
    </row>
    <row r="144" s="14" customFormat="1">
      <c r="A144" s="14"/>
      <c r="B144" s="257"/>
      <c r="C144" s="258"/>
      <c r="D144" s="242" t="s">
        <v>184</v>
      </c>
      <c r="E144" s="259" t="s">
        <v>1</v>
      </c>
      <c r="F144" s="260" t="s">
        <v>21</v>
      </c>
      <c r="G144" s="258"/>
      <c r="H144" s="261">
        <v>1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184</v>
      </c>
      <c r="AU144" s="267" t="s">
        <v>85</v>
      </c>
      <c r="AV144" s="14" t="s">
        <v>85</v>
      </c>
      <c r="AW144" s="14" t="s">
        <v>34</v>
      </c>
      <c r="AX144" s="14" t="s">
        <v>77</v>
      </c>
      <c r="AY144" s="267" t="s">
        <v>173</v>
      </c>
    </row>
    <row r="145" s="15" customFormat="1">
      <c r="A145" s="15"/>
      <c r="B145" s="268"/>
      <c r="C145" s="269"/>
      <c r="D145" s="242" t="s">
        <v>184</v>
      </c>
      <c r="E145" s="270" t="s">
        <v>1</v>
      </c>
      <c r="F145" s="271" t="s">
        <v>187</v>
      </c>
      <c r="G145" s="269"/>
      <c r="H145" s="272">
        <v>2</v>
      </c>
      <c r="I145" s="273"/>
      <c r="J145" s="269"/>
      <c r="K145" s="269"/>
      <c r="L145" s="274"/>
      <c r="M145" s="309"/>
      <c r="N145" s="310"/>
      <c r="O145" s="310"/>
      <c r="P145" s="310"/>
      <c r="Q145" s="310"/>
      <c r="R145" s="310"/>
      <c r="S145" s="310"/>
      <c r="T145" s="31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8" t="s">
        <v>184</v>
      </c>
      <c r="AU145" s="278" t="s">
        <v>85</v>
      </c>
      <c r="AV145" s="15" t="s">
        <v>180</v>
      </c>
      <c r="AW145" s="15" t="s">
        <v>34</v>
      </c>
      <c r="AX145" s="15" t="s">
        <v>21</v>
      </c>
      <c r="AY145" s="278" t="s">
        <v>173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68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UowoC/3XXZMQDc6SJTPB3gFGiphhtbemnuieVBBZ/XE6XuXrYaRvssdoAbJqQNnO97tPkuo9vnTYgzh8pbsTQQ==" hashValue="luqi4E5GAHEaWzYjhguD3qH0kpZfpsv2DtqP14KE8yXreIJPcQdMTLEO8tVIgP1JJsZWBEEP3w9dogfs1t9JFg==" algorithmName="SHA-512" password="CC35"/>
  <autoFilter ref="C123:K1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134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zakázky'!K6</f>
        <v>Oprava mostních objektů v úseku Ohníč - Bílina</v>
      </c>
      <c r="F7" s="152"/>
      <c r="G7" s="152"/>
      <c r="H7" s="152"/>
      <c r="L7" s="21"/>
    </row>
    <row r="8">
      <c r="B8" s="21"/>
      <c r="D8" s="152" t="s">
        <v>135</v>
      </c>
      <c r="L8" s="21"/>
    </row>
    <row r="9" s="1" customFormat="1" ht="16.5" customHeight="1">
      <c r="B9" s="21"/>
      <c r="E9" s="153" t="s">
        <v>1830</v>
      </c>
      <c r="F9" s="1"/>
      <c r="G9" s="1"/>
      <c r="H9" s="1"/>
      <c r="L9" s="21"/>
    </row>
    <row r="10" s="1" customFormat="1" ht="12" customHeight="1">
      <c r="B10" s="21"/>
      <c r="D10" s="152" t="s">
        <v>137</v>
      </c>
      <c r="L10" s="21"/>
    </row>
    <row r="11" s="2" customFormat="1" ht="16.5" customHeight="1">
      <c r="A11" s="39"/>
      <c r="B11" s="45"/>
      <c r="C11" s="39"/>
      <c r="D11" s="39"/>
      <c r="E11" s="154" t="s">
        <v>2211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139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2212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19</v>
      </c>
      <c r="E15" s="39"/>
      <c r="F15" s="142" t="s">
        <v>1</v>
      </c>
      <c r="G15" s="39"/>
      <c r="H15" s="39"/>
      <c r="I15" s="152" t="s">
        <v>20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22</v>
      </c>
      <c r="E16" s="39"/>
      <c r="F16" s="142" t="s">
        <v>23</v>
      </c>
      <c r="G16" s="39"/>
      <c r="H16" s="39"/>
      <c r="I16" s="152" t="s">
        <v>24</v>
      </c>
      <c r="J16" s="156" t="str">
        <f>'Rekapitulace zakázky'!AN8</f>
        <v>13. 5. 2021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28</v>
      </c>
      <c r="E18" s="39"/>
      <c r="F18" s="39"/>
      <c r="G18" s="39"/>
      <c r="H18" s="39"/>
      <c r="I18" s="152" t="s">
        <v>29</v>
      </c>
      <c r="J18" s="142" t="str">
        <f>IF('Rekapitulace zakázky'!AN10="","",'Rekapitulace zakázky'!AN10)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zakázky'!E11="","",'Rekapitulace zakázky'!E11)</f>
        <v xml:space="preserve"> </v>
      </c>
      <c r="F19" s="39"/>
      <c r="G19" s="39"/>
      <c r="H19" s="39"/>
      <c r="I19" s="152" t="s">
        <v>30</v>
      </c>
      <c r="J19" s="142" t="str">
        <f>IF('Rekapitulace zakázky'!AN11="","",'Rekapitulace zakázky'!AN11)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31</v>
      </c>
      <c r="E21" s="39"/>
      <c r="F21" s="39"/>
      <c r="G21" s="39"/>
      <c r="H21" s="39"/>
      <c r="I21" s="152" t="s">
        <v>29</v>
      </c>
      <c r="J21" s="34" t="str">
        <f>'Rekapitulace zakázky'!AN13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zakázky'!E14</f>
        <v>Vyplň údaj</v>
      </c>
      <c r="F22" s="142"/>
      <c r="G22" s="142"/>
      <c r="H22" s="142"/>
      <c r="I22" s="152" t="s">
        <v>30</v>
      </c>
      <c r="J22" s="34" t="str">
        <f>'Rekapitulace zakázky'!AN14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33</v>
      </c>
      <c r="E24" s="39"/>
      <c r="F24" s="39"/>
      <c r="G24" s="39"/>
      <c r="H24" s="39"/>
      <c r="I24" s="152" t="s">
        <v>29</v>
      </c>
      <c r="J24" s="142" t="str">
        <f>IF('Rekapitulace zakázky'!AN16="","",'Rekapitulace zakázky'!AN16)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zakázky'!E17="","",'Rekapitulace zakázky'!E17)</f>
        <v xml:space="preserve"> </v>
      </c>
      <c r="F25" s="39"/>
      <c r="G25" s="39"/>
      <c r="H25" s="39"/>
      <c r="I25" s="152" t="s">
        <v>30</v>
      </c>
      <c r="J25" s="142" t="str">
        <f>IF('Rekapitulace zakázky'!AN17="","",'Rekapitulace zakázky'!AN17)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35</v>
      </c>
      <c r="E27" s="39"/>
      <c r="F27" s="39"/>
      <c r="G27" s="39"/>
      <c r="H27" s="39"/>
      <c r="I27" s="152" t="s">
        <v>29</v>
      </c>
      <c r="J27" s="142" t="str">
        <f>IF('Rekapitulace zakázky'!AN19="","",'Rekapitulace zakázky'!AN19)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zakázky'!E20="","",'Rekapitulace zakázky'!E20)</f>
        <v xml:space="preserve"> </v>
      </c>
      <c r="F28" s="39"/>
      <c r="G28" s="39"/>
      <c r="H28" s="39"/>
      <c r="I28" s="152" t="s">
        <v>30</v>
      </c>
      <c r="J28" s="142" t="str">
        <f>IF('Rekapitulace zakázky'!AN20="","",'Rekapitulace zakázky'!AN20)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37</v>
      </c>
      <c r="E34" s="39"/>
      <c r="F34" s="39"/>
      <c r="G34" s="39"/>
      <c r="H34" s="39"/>
      <c r="I34" s="39"/>
      <c r="J34" s="163">
        <f>ROUND(J124,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39</v>
      </c>
      <c r="G36" s="39"/>
      <c r="H36" s="39"/>
      <c r="I36" s="164" t="s">
        <v>38</v>
      </c>
      <c r="J36" s="164" t="s">
        <v>40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4" t="s">
        <v>41</v>
      </c>
      <c r="E37" s="152" t="s">
        <v>42</v>
      </c>
      <c r="F37" s="165">
        <f>ROUND((SUM(BE124:BE127)),  2)</f>
        <v>0</v>
      </c>
      <c r="G37" s="39"/>
      <c r="H37" s="39"/>
      <c r="I37" s="166">
        <v>0.20999999999999999</v>
      </c>
      <c r="J37" s="165">
        <f>ROUND(((SUM(BE124:BE127))*I37),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43</v>
      </c>
      <c r="F38" s="165">
        <f>ROUND((SUM(BF124:BF127)),  2)</f>
        <v>0</v>
      </c>
      <c r="G38" s="39"/>
      <c r="H38" s="39"/>
      <c r="I38" s="166">
        <v>0.14999999999999999</v>
      </c>
      <c r="J38" s="165">
        <f>ROUND(((SUM(BF124:BF127))*I38),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44</v>
      </c>
      <c r="F39" s="165">
        <f>ROUND((SUM(BG124:BG127)),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45</v>
      </c>
      <c r="F40" s="165">
        <f>ROUND((SUM(BH124:BH127)),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46</v>
      </c>
      <c r="F41" s="165">
        <f>ROUND((SUM(BI124:BI127)),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47</v>
      </c>
      <c r="E43" s="169"/>
      <c r="F43" s="169"/>
      <c r="G43" s="170" t="s">
        <v>48</v>
      </c>
      <c r="H43" s="171" t="s">
        <v>49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50</v>
      </c>
      <c r="E50" s="175"/>
      <c r="F50" s="175"/>
      <c r="G50" s="174" t="s">
        <v>51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7"/>
      <c r="J61" s="179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54</v>
      </c>
      <c r="E65" s="180"/>
      <c r="F65" s="180"/>
      <c r="G65" s="174" t="s">
        <v>55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7"/>
      <c r="J76" s="179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Oprava mostních objektů v úseku Ohníč - Bílina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1830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137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86" t="s">
        <v>2211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139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001 - Vlastní materiál - uchazeč neoceňuje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22</v>
      </c>
      <c r="D93" s="41"/>
      <c r="E93" s="41"/>
      <c r="F93" s="28" t="str">
        <f>F16</f>
        <v xml:space="preserve"> </v>
      </c>
      <c r="G93" s="41"/>
      <c r="H93" s="41"/>
      <c r="I93" s="33" t="s">
        <v>24</v>
      </c>
      <c r="J93" s="80" t="str">
        <f>IF(J16="","",J16)</f>
        <v>13. 5. 2021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28</v>
      </c>
      <c r="D95" s="41"/>
      <c r="E95" s="41"/>
      <c r="F95" s="28" t="str">
        <f>E19</f>
        <v xml:space="preserve"> </v>
      </c>
      <c r="G95" s="41"/>
      <c r="H95" s="41"/>
      <c r="I95" s="33" t="s">
        <v>33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IF(E22="","",E22)</f>
        <v>Vyplň údaj</v>
      </c>
      <c r="G96" s="41"/>
      <c r="H96" s="41"/>
      <c r="I96" s="33" t="s">
        <v>35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7" t="s">
        <v>142</v>
      </c>
      <c r="D98" s="188"/>
      <c r="E98" s="188"/>
      <c r="F98" s="188"/>
      <c r="G98" s="188"/>
      <c r="H98" s="188"/>
      <c r="I98" s="188"/>
      <c r="J98" s="189" t="s">
        <v>143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0" t="s">
        <v>144</v>
      </c>
      <c r="D100" s="41"/>
      <c r="E100" s="41"/>
      <c r="F100" s="41"/>
      <c r="G100" s="41"/>
      <c r="H100" s="41"/>
      <c r="I100" s="41"/>
      <c r="J100" s="111">
        <f>J124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145</v>
      </c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158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5" t="str">
        <f>E7</f>
        <v>Oprava mostních objektů v úseku Ohníč - Bílina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2"/>
      <c r="C111" s="33" t="s">
        <v>135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1" customFormat="1" ht="16.5" customHeight="1">
      <c r="B112" s="22"/>
      <c r="C112" s="23"/>
      <c r="D112" s="23"/>
      <c r="E112" s="185" t="s">
        <v>1830</v>
      </c>
      <c r="F112" s="23"/>
      <c r="G112" s="23"/>
      <c r="H112" s="23"/>
      <c r="I112" s="23"/>
      <c r="J112" s="23"/>
      <c r="K112" s="23"/>
      <c r="L112" s="21"/>
    </row>
    <row r="113" s="1" customFormat="1" ht="12" customHeight="1">
      <c r="B113" s="22"/>
      <c r="C113" s="33" t="s">
        <v>137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2" customFormat="1" ht="16.5" customHeight="1">
      <c r="A114" s="39"/>
      <c r="B114" s="40"/>
      <c r="C114" s="41"/>
      <c r="D114" s="41"/>
      <c r="E114" s="186" t="s">
        <v>2211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139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E13</f>
        <v>001 - Vlastní materiál - uchazeč neoceňuje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22</v>
      </c>
      <c r="D118" s="41"/>
      <c r="E118" s="41"/>
      <c r="F118" s="28" t="str">
        <f>F16</f>
        <v xml:space="preserve"> </v>
      </c>
      <c r="G118" s="41"/>
      <c r="H118" s="41"/>
      <c r="I118" s="33" t="s">
        <v>24</v>
      </c>
      <c r="J118" s="80" t="str">
        <f>IF(J16="","",J16)</f>
        <v>13. 5. 2021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E19</f>
        <v xml:space="preserve"> </v>
      </c>
      <c r="G120" s="41"/>
      <c r="H120" s="41"/>
      <c r="I120" s="33" t="s">
        <v>33</v>
      </c>
      <c r="J120" s="37" t="str">
        <f>E25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31</v>
      </c>
      <c r="D121" s="41"/>
      <c r="E121" s="41"/>
      <c r="F121" s="28" t="str">
        <f>IF(E22="","",E22)</f>
        <v>Vyplň údaj</v>
      </c>
      <c r="G121" s="41"/>
      <c r="H121" s="41"/>
      <c r="I121" s="33" t="s">
        <v>35</v>
      </c>
      <c r="J121" s="37" t="str">
        <f>E28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2"/>
      <c r="B123" s="203"/>
      <c r="C123" s="204" t="s">
        <v>159</v>
      </c>
      <c r="D123" s="205" t="s">
        <v>62</v>
      </c>
      <c r="E123" s="205" t="s">
        <v>58</v>
      </c>
      <c r="F123" s="205" t="s">
        <v>59</v>
      </c>
      <c r="G123" s="205" t="s">
        <v>160</v>
      </c>
      <c r="H123" s="205" t="s">
        <v>161</v>
      </c>
      <c r="I123" s="205" t="s">
        <v>162</v>
      </c>
      <c r="J123" s="205" t="s">
        <v>143</v>
      </c>
      <c r="K123" s="206" t="s">
        <v>163</v>
      </c>
      <c r="L123" s="207"/>
      <c r="M123" s="101" t="s">
        <v>1</v>
      </c>
      <c r="N123" s="102" t="s">
        <v>41</v>
      </c>
      <c r="O123" s="102" t="s">
        <v>164</v>
      </c>
      <c r="P123" s="102" t="s">
        <v>165</v>
      </c>
      <c r="Q123" s="102" t="s">
        <v>166</v>
      </c>
      <c r="R123" s="102" t="s">
        <v>167</v>
      </c>
      <c r="S123" s="102" t="s">
        <v>168</v>
      </c>
      <c r="T123" s="103" t="s">
        <v>169</v>
      </c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</row>
    <row r="124" s="2" customFormat="1" ht="22.8" customHeight="1">
      <c r="A124" s="39"/>
      <c r="B124" s="40"/>
      <c r="C124" s="108" t="s">
        <v>170</v>
      </c>
      <c r="D124" s="41"/>
      <c r="E124" s="41"/>
      <c r="F124" s="41"/>
      <c r="G124" s="41"/>
      <c r="H124" s="41"/>
      <c r="I124" s="41"/>
      <c r="J124" s="208">
        <f>BK124</f>
        <v>0</v>
      </c>
      <c r="K124" s="41"/>
      <c r="L124" s="45"/>
      <c r="M124" s="104"/>
      <c r="N124" s="209"/>
      <c r="O124" s="105"/>
      <c r="P124" s="210">
        <f>SUM(P125:P127)</f>
        <v>0</v>
      </c>
      <c r="Q124" s="105"/>
      <c r="R124" s="210">
        <f>SUM(R125:R127)</f>
        <v>0</v>
      </c>
      <c r="S124" s="105"/>
      <c r="T124" s="211">
        <f>SUM(T125:T127)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76</v>
      </c>
      <c r="AU124" s="18" t="s">
        <v>145</v>
      </c>
      <c r="BK124" s="212">
        <f>SUM(BK125:BK127)</f>
        <v>0</v>
      </c>
    </row>
    <row r="125" s="2" customFormat="1" ht="16.5" customHeight="1">
      <c r="A125" s="39"/>
      <c r="B125" s="40"/>
      <c r="C125" s="291" t="s">
        <v>21</v>
      </c>
      <c r="D125" s="291" t="s">
        <v>295</v>
      </c>
      <c r="E125" s="292" t="s">
        <v>2213</v>
      </c>
      <c r="F125" s="293" t="s">
        <v>130</v>
      </c>
      <c r="G125" s="294" t="s">
        <v>516</v>
      </c>
      <c r="H125" s="295">
        <v>1</v>
      </c>
      <c r="I125" s="296"/>
      <c r="J125" s="297">
        <f>ROUND(I125*H125,2)</f>
        <v>0</v>
      </c>
      <c r="K125" s="293" t="s">
        <v>1</v>
      </c>
      <c r="L125" s="298"/>
      <c r="M125" s="299" t="s">
        <v>1</v>
      </c>
      <c r="N125" s="300" t="s">
        <v>42</v>
      </c>
      <c r="O125" s="92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238</v>
      </c>
      <c r="AT125" s="240" t="s">
        <v>295</v>
      </c>
      <c r="AU125" s="240" t="s">
        <v>77</v>
      </c>
      <c r="AY125" s="18" t="s">
        <v>173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21</v>
      </c>
      <c r="BK125" s="241">
        <f>ROUND(I125*H125,2)</f>
        <v>0</v>
      </c>
      <c r="BL125" s="18" t="s">
        <v>180</v>
      </c>
      <c r="BM125" s="240" t="s">
        <v>2214</v>
      </c>
    </row>
    <row r="126" s="2" customFormat="1">
      <c r="A126" s="39"/>
      <c r="B126" s="40"/>
      <c r="C126" s="41"/>
      <c r="D126" s="242" t="s">
        <v>182</v>
      </c>
      <c r="E126" s="41"/>
      <c r="F126" s="243" t="s">
        <v>130</v>
      </c>
      <c r="G126" s="41"/>
      <c r="H126" s="41"/>
      <c r="I126" s="244"/>
      <c r="J126" s="41"/>
      <c r="K126" s="41"/>
      <c r="L126" s="45"/>
      <c r="M126" s="245"/>
      <c r="N126" s="24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182</v>
      </c>
      <c r="AU126" s="18" t="s">
        <v>77</v>
      </c>
    </row>
    <row r="127" s="2" customFormat="1">
      <c r="A127" s="39"/>
      <c r="B127" s="40"/>
      <c r="C127" s="41"/>
      <c r="D127" s="242" t="s">
        <v>197</v>
      </c>
      <c r="E127" s="41"/>
      <c r="F127" s="279" t="s">
        <v>2215</v>
      </c>
      <c r="G127" s="41"/>
      <c r="H127" s="41"/>
      <c r="I127" s="244"/>
      <c r="J127" s="41"/>
      <c r="K127" s="41"/>
      <c r="L127" s="45"/>
      <c r="M127" s="301"/>
      <c r="N127" s="302"/>
      <c r="O127" s="303"/>
      <c r="P127" s="303"/>
      <c r="Q127" s="303"/>
      <c r="R127" s="303"/>
      <c r="S127" s="303"/>
      <c r="T127" s="30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197</v>
      </c>
      <c r="AU127" s="18" t="s">
        <v>77</v>
      </c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1njvTqiwl0xEBc57oIJRphzKt/bIquax5o96o7kOL2v0dFo4PQJrxL4i61TNyYM1z7UshsbmTtoFm3LetNunGQ==" hashValue="5aB7ZcFdsIt+X0VASiVpRjZc0EZScwbwF6tJF6FCbE31nU3alngCAwSWqHrwOeEfQ0BBsNrOSUG96y3BIt4t2A==" algorithmName="SHA-512" password="CC35"/>
  <autoFilter ref="C123:K12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0:H110"/>
    <mergeCell ref="E114:H114"/>
    <mergeCell ref="E112:H112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134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zakázky'!K6</f>
        <v>Oprava mostních objektů v úseku Ohníč - Bílina</v>
      </c>
      <c r="F7" s="152"/>
      <c r="G7" s="152"/>
      <c r="H7" s="152"/>
      <c r="L7" s="21"/>
    </row>
    <row r="8">
      <c r="B8" s="21"/>
      <c r="D8" s="152" t="s">
        <v>135</v>
      </c>
      <c r="L8" s="21"/>
    </row>
    <row r="9" s="1" customFormat="1" ht="16.5" customHeight="1">
      <c r="B9" s="21"/>
      <c r="E9" s="153" t="s">
        <v>136</v>
      </c>
      <c r="F9" s="1"/>
      <c r="G9" s="1"/>
      <c r="H9" s="1"/>
      <c r="L9" s="21"/>
    </row>
    <row r="10" s="1" customFormat="1" ht="12" customHeight="1">
      <c r="B10" s="21"/>
      <c r="D10" s="152" t="s">
        <v>137</v>
      </c>
      <c r="L10" s="21"/>
    </row>
    <row r="11" s="2" customFormat="1" ht="16.5" customHeight="1">
      <c r="A11" s="39"/>
      <c r="B11" s="45"/>
      <c r="C11" s="39"/>
      <c r="D11" s="39"/>
      <c r="E11" s="154" t="s">
        <v>138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139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140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19</v>
      </c>
      <c r="E15" s="39"/>
      <c r="F15" s="142" t="s">
        <v>1</v>
      </c>
      <c r="G15" s="39"/>
      <c r="H15" s="39"/>
      <c r="I15" s="152" t="s">
        <v>20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22</v>
      </c>
      <c r="E16" s="39"/>
      <c r="F16" s="142" t="s">
        <v>23</v>
      </c>
      <c r="G16" s="39"/>
      <c r="H16" s="39"/>
      <c r="I16" s="152" t="s">
        <v>24</v>
      </c>
      <c r="J16" s="156" t="str">
        <f>'Rekapitulace zakázky'!AN8</f>
        <v>13. 5. 2021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28</v>
      </c>
      <c r="E18" s="39"/>
      <c r="F18" s="39"/>
      <c r="G18" s="39"/>
      <c r="H18" s="39"/>
      <c r="I18" s="152" t="s">
        <v>29</v>
      </c>
      <c r="J18" s="142" t="str">
        <f>IF('Rekapitulace zakázky'!AN10="","",'Rekapitulace zakázky'!AN10)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zakázky'!E11="","",'Rekapitulace zakázky'!E11)</f>
        <v xml:space="preserve"> </v>
      </c>
      <c r="F19" s="39"/>
      <c r="G19" s="39"/>
      <c r="H19" s="39"/>
      <c r="I19" s="152" t="s">
        <v>30</v>
      </c>
      <c r="J19" s="142" t="str">
        <f>IF('Rekapitulace zakázky'!AN11="","",'Rekapitulace zakázky'!AN11)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31</v>
      </c>
      <c r="E21" s="39"/>
      <c r="F21" s="39"/>
      <c r="G21" s="39"/>
      <c r="H21" s="39"/>
      <c r="I21" s="152" t="s">
        <v>29</v>
      </c>
      <c r="J21" s="34" t="str">
        <f>'Rekapitulace zakázky'!AN13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zakázky'!E14</f>
        <v>Vyplň údaj</v>
      </c>
      <c r="F22" s="142"/>
      <c r="G22" s="142"/>
      <c r="H22" s="142"/>
      <c r="I22" s="152" t="s">
        <v>30</v>
      </c>
      <c r="J22" s="34" t="str">
        <f>'Rekapitulace zakázky'!AN14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33</v>
      </c>
      <c r="E24" s="39"/>
      <c r="F24" s="39"/>
      <c r="G24" s="39"/>
      <c r="H24" s="39"/>
      <c r="I24" s="152" t="s">
        <v>29</v>
      </c>
      <c r="J24" s="142" t="str">
        <f>IF('Rekapitulace zakázky'!AN16="","",'Rekapitulace zakázky'!AN16)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zakázky'!E17="","",'Rekapitulace zakázky'!E17)</f>
        <v xml:space="preserve"> </v>
      </c>
      <c r="F25" s="39"/>
      <c r="G25" s="39"/>
      <c r="H25" s="39"/>
      <c r="I25" s="152" t="s">
        <v>30</v>
      </c>
      <c r="J25" s="142" t="str">
        <f>IF('Rekapitulace zakázky'!AN17="","",'Rekapitulace zakázky'!AN17)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35</v>
      </c>
      <c r="E27" s="39"/>
      <c r="F27" s="39"/>
      <c r="G27" s="39"/>
      <c r="H27" s="39"/>
      <c r="I27" s="152" t="s">
        <v>29</v>
      </c>
      <c r="J27" s="142" t="str">
        <f>IF('Rekapitulace zakázky'!AN19="","",'Rekapitulace zakázky'!AN19)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zakázky'!E20="","",'Rekapitulace zakázky'!E20)</f>
        <v xml:space="preserve"> </v>
      </c>
      <c r="F28" s="39"/>
      <c r="G28" s="39"/>
      <c r="H28" s="39"/>
      <c r="I28" s="152" t="s">
        <v>30</v>
      </c>
      <c r="J28" s="142" t="str">
        <f>IF('Rekapitulace zakázky'!AN20="","",'Rekapitulace zakázky'!AN20)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37</v>
      </c>
      <c r="E34" s="39"/>
      <c r="F34" s="39"/>
      <c r="G34" s="39"/>
      <c r="H34" s="39"/>
      <c r="I34" s="39"/>
      <c r="J34" s="163">
        <f>ROUND(J136,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39</v>
      </c>
      <c r="G36" s="39"/>
      <c r="H36" s="39"/>
      <c r="I36" s="164" t="s">
        <v>38</v>
      </c>
      <c r="J36" s="164" t="s">
        <v>40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4" t="s">
        <v>41</v>
      </c>
      <c r="E37" s="152" t="s">
        <v>42</v>
      </c>
      <c r="F37" s="165">
        <f>ROUND((SUM(BE136:BE526)),  2)</f>
        <v>0</v>
      </c>
      <c r="G37" s="39"/>
      <c r="H37" s="39"/>
      <c r="I37" s="166">
        <v>0.20999999999999999</v>
      </c>
      <c r="J37" s="165">
        <f>ROUND(((SUM(BE136:BE526))*I37),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43</v>
      </c>
      <c r="F38" s="165">
        <f>ROUND((SUM(BF136:BF526)),  2)</f>
        <v>0</v>
      </c>
      <c r="G38" s="39"/>
      <c r="H38" s="39"/>
      <c r="I38" s="166">
        <v>0.14999999999999999</v>
      </c>
      <c r="J38" s="165">
        <f>ROUND(((SUM(BF136:BF526))*I38),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44</v>
      </c>
      <c r="F39" s="165">
        <f>ROUND((SUM(BG136:BG526)),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45</v>
      </c>
      <c r="F40" s="165">
        <f>ROUND((SUM(BH136:BH526)),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46</v>
      </c>
      <c r="F41" s="165">
        <f>ROUND((SUM(BI136:BI526)),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47</v>
      </c>
      <c r="E43" s="169"/>
      <c r="F43" s="169"/>
      <c r="G43" s="170" t="s">
        <v>48</v>
      </c>
      <c r="H43" s="171" t="s">
        <v>49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50</v>
      </c>
      <c r="E50" s="175"/>
      <c r="F50" s="175"/>
      <c r="G50" s="174" t="s">
        <v>51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7"/>
      <c r="J61" s="179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54</v>
      </c>
      <c r="E65" s="180"/>
      <c r="F65" s="180"/>
      <c r="G65" s="174" t="s">
        <v>55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7"/>
      <c r="J76" s="179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Oprava mostních objektů v úseku Ohníč - Bílina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136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137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86" t="s">
        <v>138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139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001 - km 13,865 - propustek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22</v>
      </c>
      <c r="D93" s="41"/>
      <c r="E93" s="41"/>
      <c r="F93" s="28" t="str">
        <f>F16</f>
        <v xml:space="preserve"> </v>
      </c>
      <c r="G93" s="41"/>
      <c r="H93" s="41"/>
      <c r="I93" s="33" t="s">
        <v>24</v>
      </c>
      <c r="J93" s="80" t="str">
        <f>IF(J16="","",J16)</f>
        <v>13. 5. 2021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28</v>
      </c>
      <c r="D95" s="41"/>
      <c r="E95" s="41"/>
      <c r="F95" s="28" t="str">
        <f>E19</f>
        <v xml:space="preserve"> </v>
      </c>
      <c r="G95" s="41"/>
      <c r="H95" s="41"/>
      <c r="I95" s="33" t="s">
        <v>33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IF(E22="","",E22)</f>
        <v>Vyplň údaj</v>
      </c>
      <c r="G96" s="41"/>
      <c r="H96" s="41"/>
      <c r="I96" s="33" t="s">
        <v>35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7" t="s">
        <v>142</v>
      </c>
      <c r="D98" s="188"/>
      <c r="E98" s="188"/>
      <c r="F98" s="188"/>
      <c r="G98" s="188"/>
      <c r="H98" s="188"/>
      <c r="I98" s="188"/>
      <c r="J98" s="189" t="s">
        <v>143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0" t="s">
        <v>144</v>
      </c>
      <c r="D100" s="41"/>
      <c r="E100" s="41"/>
      <c r="F100" s="41"/>
      <c r="G100" s="41"/>
      <c r="H100" s="41"/>
      <c r="I100" s="41"/>
      <c r="J100" s="111">
        <f>J136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145</v>
      </c>
    </row>
    <row r="101" s="9" customFormat="1" ht="24.96" customHeight="1">
      <c r="A101" s="9"/>
      <c r="B101" s="191"/>
      <c r="C101" s="192"/>
      <c r="D101" s="193" t="s">
        <v>146</v>
      </c>
      <c r="E101" s="194"/>
      <c r="F101" s="194"/>
      <c r="G101" s="194"/>
      <c r="H101" s="194"/>
      <c r="I101" s="194"/>
      <c r="J101" s="195">
        <f>J137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33"/>
      <c r="D102" s="198" t="s">
        <v>147</v>
      </c>
      <c r="E102" s="199"/>
      <c r="F102" s="199"/>
      <c r="G102" s="199"/>
      <c r="H102" s="199"/>
      <c r="I102" s="199"/>
      <c r="J102" s="200">
        <f>J138</f>
        <v>0</v>
      </c>
      <c r="K102" s="133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3"/>
      <c r="D103" s="198" t="s">
        <v>148</v>
      </c>
      <c r="E103" s="199"/>
      <c r="F103" s="199"/>
      <c r="G103" s="199"/>
      <c r="H103" s="199"/>
      <c r="I103" s="199"/>
      <c r="J103" s="200">
        <f>J249</f>
        <v>0</v>
      </c>
      <c r="K103" s="133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33"/>
      <c r="D104" s="198" t="s">
        <v>149</v>
      </c>
      <c r="E104" s="199"/>
      <c r="F104" s="199"/>
      <c r="G104" s="199"/>
      <c r="H104" s="199"/>
      <c r="I104" s="199"/>
      <c r="J104" s="200">
        <f>J296</f>
        <v>0</v>
      </c>
      <c r="K104" s="133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33"/>
      <c r="D105" s="198" t="s">
        <v>150</v>
      </c>
      <c r="E105" s="199"/>
      <c r="F105" s="199"/>
      <c r="G105" s="199"/>
      <c r="H105" s="199"/>
      <c r="I105" s="199"/>
      <c r="J105" s="200">
        <f>J325</f>
        <v>0</v>
      </c>
      <c r="K105" s="133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33"/>
      <c r="D106" s="198" t="s">
        <v>151</v>
      </c>
      <c r="E106" s="199"/>
      <c r="F106" s="199"/>
      <c r="G106" s="199"/>
      <c r="H106" s="199"/>
      <c r="I106" s="199"/>
      <c r="J106" s="200">
        <f>J372</f>
        <v>0</v>
      </c>
      <c r="K106" s="133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33"/>
      <c r="D107" s="198" t="s">
        <v>152</v>
      </c>
      <c r="E107" s="199"/>
      <c r="F107" s="199"/>
      <c r="G107" s="199"/>
      <c r="H107" s="199"/>
      <c r="I107" s="199"/>
      <c r="J107" s="200">
        <f>J387</f>
        <v>0</v>
      </c>
      <c r="K107" s="133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33"/>
      <c r="D108" s="198" t="s">
        <v>153</v>
      </c>
      <c r="E108" s="199"/>
      <c r="F108" s="199"/>
      <c r="G108" s="199"/>
      <c r="H108" s="199"/>
      <c r="I108" s="199"/>
      <c r="J108" s="200">
        <f>J420</f>
        <v>0</v>
      </c>
      <c r="K108" s="133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33"/>
      <c r="D109" s="198" t="s">
        <v>154</v>
      </c>
      <c r="E109" s="199"/>
      <c r="F109" s="199"/>
      <c r="G109" s="199"/>
      <c r="H109" s="199"/>
      <c r="I109" s="199"/>
      <c r="J109" s="200">
        <f>J464</f>
        <v>0</v>
      </c>
      <c r="K109" s="133"/>
      <c r="L109" s="20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33"/>
      <c r="D110" s="198" t="s">
        <v>155</v>
      </c>
      <c r="E110" s="199"/>
      <c r="F110" s="199"/>
      <c r="G110" s="199"/>
      <c r="H110" s="199"/>
      <c r="I110" s="199"/>
      <c r="J110" s="200">
        <f>J485</f>
        <v>0</v>
      </c>
      <c r="K110" s="133"/>
      <c r="L110" s="20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91"/>
      <c r="C111" s="192"/>
      <c r="D111" s="193" t="s">
        <v>156</v>
      </c>
      <c r="E111" s="194"/>
      <c r="F111" s="194"/>
      <c r="G111" s="194"/>
      <c r="H111" s="194"/>
      <c r="I111" s="194"/>
      <c r="J111" s="195">
        <f>J491</f>
        <v>0</v>
      </c>
      <c r="K111" s="192"/>
      <c r="L111" s="19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97"/>
      <c r="C112" s="133"/>
      <c r="D112" s="198" t="s">
        <v>157</v>
      </c>
      <c r="E112" s="199"/>
      <c r="F112" s="199"/>
      <c r="G112" s="199"/>
      <c r="H112" s="199"/>
      <c r="I112" s="199"/>
      <c r="J112" s="200">
        <f>J492</f>
        <v>0</v>
      </c>
      <c r="K112" s="133"/>
      <c r="L112" s="20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158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85" t="str">
        <f>E7</f>
        <v>Oprava mostních objektů v úseku Ohníč - Bílina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" customFormat="1" ht="12" customHeight="1">
      <c r="B123" s="22"/>
      <c r="C123" s="33" t="s">
        <v>135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="1" customFormat="1" ht="16.5" customHeight="1">
      <c r="B124" s="22"/>
      <c r="C124" s="23"/>
      <c r="D124" s="23"/>
      <c r="E124" s="185" t="s">
        <v>136</v>
      </c>
      <c r="F124" s="23"/>
      <c r="G124" s="23"/>
      <c r="H124" s="23"/>
      <c r="I124" s="23"/>
      <c r="J124" s="23"/>
      <c r="K124" s="23"/>
      <c r="L124" s="21"/>
    </row>
    <row r="125" s="1" customFormat="1" ht="12" customHeight="1">
      <c r="B125" s="22"/>
      <c r="C125" s="33" t="s">
        <v>137</v>
      </c>
      <c r="D125" s="23"/>
      <c r="E125" s="23"/>
      <c r="F125" s="23"/>
      <c r="G125" s="23"/>
      <c r="H125" s="23"/>
      <c r="I125" s="23"/>
      <c r="J125" s="23"/>
      <c r="K125" s="23"/>
      <c r="L125" s="21"/>
    </row>
    <row r="126" s="2" customFormat="1" ht="16.5" customHeight="1">
      <c r="A126" s="39"/>
      <c r="B126" s="40"/>
      <c r="C126" s="41"/>
      <c r="D126" s="41"/>
      <c r="E126" s="186" t="s">
        <v>138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139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E13</f>
        <v>001 - km 13,865 - propustek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22</v>
      </c>
      <c r="D130" s="41"/>
      <c r="E130" s="41"/>
      <c r="F130" s="28" t="str">
        <f>F16</f>
        <v xml:space="preserve"> </v>
      </c>
      <c r="G130" s="41"/>
      <c r="H130" s="41"/>
      <c r="I130" s="33" t="s">
        <v>24</v>
      </c>
      <c r="J130" s="80" t="str">
        <f>IF(J16="","",J16)</f>
        <v>13. 5. 2021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28</v>
      </c>
      <c r="D132" s="41"/>
      <c r="E132" s="41"/>
      <c r="F132" s="28" t="str">
        <f>E19</f>
        <v xml:space="preserve"> </v>
      </c>
      <c r="G132" s="41"/>
      <c r="H132" s="41"/>
      <c r="I132" s="33" t="s">
        <v>33</v>
      </c>
      <c r="J132" s="37" t="str">
        <f>E25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31</v>
      </c>
      <c r="D133" s="41"/>
      <c r="E133" s="41"/>
      <c r="F133" s="28" t="str">
        <f>IF(E22="","",E22)</f>
        <v>Vyplň údaj</v>
      </c>
      <c r="G133" s="41"/>
      <c r="H133" s="41"/>
      <c r="I133" s="33" t="s">
        <v>35</v>
      </c>
      <c r="J133" s="37" t="str">
        <f>E28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2"/>
      <c r="B135" s="203"/>
      <c r="C135" s="204" t="s">
        <v>159</v>
      </c>
      <c r="D135" s="205" t="s">
        <v>62</v>
      </c>
      <c r="E135" s="205" t="s">
        <v>58</v>
      </c>
      <c r="F135" s="205" t="s">
        <v>59</v>
      </c>
      <c r="G135" s="205" t="s">
        <v>160</v>
      </c>
      <c r="H135" s="205" t="s">
        <v>161</v>
      </c>
      <c r="I135" s="205" t="s">
        <v>162</v>
      </c>
      <c r="J135" s="205" t="s">
        <v>143</v>
      </c>
      <c r="K135" s="206" t="s">
        <v>163</v>
      </c>
      <c r="L135" s="207"/>
      <c r="M135" s="101" t="s">
        <v>1</v>
      </c>
      <c r="N135" s="102" t="s">
        <v>41</v>
      </c>
      <c r="O135" s="102" t="s">
        <v>164</v>
      </c>
      <c r="P135" s="102" t="s">
        <v>165</v>
      </c>
      <c r="Q135" s="102" t="s">
        <v>166</v>
      </c>
      <c r="R135" s="102" t="s">
        <v>167</v>
      </c>
      <c r="S135" s="102" t="s">
        <v>168</v>
      </c>
      <c r="T135" s="103" t="s">
        <v>169</v>
      </c>
      <c r="U135" s="202"/>
      <c r="V135" s="202"/>
      <c r="W135" s="202"/>
      <c r="X135" s="202"/>
      <c r="Y135" s="202"/>
      <c r="Z135" s="202"/>
      <c r="AA135" s="202"/>
      <c r="AB135" s="202"/>
      <c r="AC135" s="202"/>
      <c r="AD135" s="202"/>
      <c r="AE135" s="202"/>
    </row>
    <row r="136" s="2" customFormat="1" ht="22.8" customHeight="1">
      <c r="A136" s="39"/>
      <c r="B136" s="40"/>
      <c r="C136" s="108" t="s">
        <v>170</v>
      </c>
      <c r="D136" s="41"/>
      <c r="E136" s="41"/>
      <c r="F136" s="41"/>
      <c r="G136" s="41"/>
      <c r="H136" s="41"/>
      <c r="I136" s="41"/>
      <c r="J136" s="208">
        <f>BK136</f>
        <v>0</v>
      </c>
      <c r="K136" s="41"/>
      <c r="L136" s="45"/>
      <c r="M136" s="104"/>
      <c r="N136" s="209"/>
      <c r="O136" s="105"/>
      <c r="P136" s="210">
        <f>P137+P491</f>
        <v>0</v>
      </c>
      <c r="Q136" s="105"/>
      <c r="R136" s="210">
        <f>R137+R491</f>
        <v>305.38979953651102</v>
      </c>
      <c r="S136" s="105"/>
      <c r="T136" s="211">
        <f>T137+T491</f>
        <v>172.94664500000005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76</v>
      </c>
      <c r="AU136" s="18" t="s">
        <v>145</v>
      </c>
      <c r="BK136" s="212">
        <f>BK137+BK491</f>
        <v>0</v>
      </c>
    </row>
    <row r="137" s="12" customFormat="1" ht="25.92" customHeight="1">
      <c r="A137" s="12"/>
      <c r="B137" s="213"/>
      <c r="C137" s="214"/>
      <c r="D137" s="215" t="s">
        <v>76</v>
      </c>
      <c r="E137" s="216" t="s">
        <v>171</v>
      </c>
      <c r="F137" s="216" t="s">
        <v>172</v>
      </c>
      <c r="G137" s="214"/>
      <c r="H137" s="214"/>
      <c r="I137" s="217"/>
      <c r="J137" s="218">
        <f>BK137</f>
        <v>0</v>
      </c>
      <c r="K137" s="214"/>
      <c r="L137" s="219"/>
      <c r="M137" s="220"/>
      <c r="N137" s="221"/>
      <c r="O137" s="221"/>
      <c r="P137" s="222">
        <f>P138+P249+P296+P325+P372+P387+P420+P464+P485</f>
        <v>0</v>
      </c>
      <c r="Q137" s="221"/>
      <c r="R137" s="222">
        <f>R138+R249+R296+R325+R372+R387+R420+R464+R485</f>
        <v>305.25779953651102</v>
      </c>
      <c r="S137" s="221"/>
      <c r="T137" s="223">
        <f>T138+T249+T296+T325+T372+T387+T420+T464+T485</f>
        <v>172.94664500000005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21</v>
      </c>
      <c r="AT137" s="225" t="s">
        <v>76</v>
      </c>
      <c r="AU137" s="225" t="s">
        <v>77</v>
      </c>
      <c r="AY137" s="224" t="s">
        <v>173</v>
      </c>
      <c r="BK137" s="226">
        <f>BK138+BK249+BK296+BK325+BK372+BK387+BK420+BK464+BK485</f>
        <v>0</v>
      </c>
    </row>
    <row r="138" s="12" customFormat="1" ht="22.8" customHeight="1">
      <c r="A138" s="12"/>
      <c r="B138" s="213"/>
      <c r="C138" s="214"/>
      <c r="D138" s="215" t="s">
        <v>76</v>
      </c>
      <c r="E138" s="227" t="s">
        <v>21</v>
      </c>
      <c r="F138" s="227" t="s">
        <v>174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SUM(P139:P248)</f>
        <v>0</v>
      </c>
      <c r="Q138" s="221"/>
      <c r="R138" s="222">
        <f>SUM(R139:R248)</f>
        <v>215.59419740000001</v>
      </c>
      <c r="S138" s="221"/>
      <c r="T138" s="223">
        <f>SUM(T139:T248)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21</v>
      </c>
      <c r="AT138" s="225" t="s">
        <v>76</v>
      </c>
      <c r="AU138" s="225" t="s">
        <v>21</v>
      </c>
      <c r="AY138" s="224" t="s">
        <v>173</v>
      </c>
      <c r="BK138" s="226">
        <f>SUM(BK139:BK248)</f>
        <v>0</v>
      </c>
    </row>
    <row r="139" s="2" customFormat="1">
      <c r="A139" s="39"/>
      <c r="B139" s="40"/>
      <c r="C139" s="229" t="s">
        <v>21</v>
      </c>
      <c r="D139" s="229" t="s">
        <v>175</v>
      </c>
      <c r="E139" s="230" t="s">
        <v>176</v>
      </c>
      <c r="F139" s="231" t="s">
        <v>177</v>
      </c>
      <c r="G139" s="232" t="s">
        <v>178</v>
      </c>
      <c r="H139" s="233">
        <v>64</v>
      </c>
      <c r="I139" s="234"/>
      <c r="J139" s="235">
        <f>ROUND(I139*H139,2)</f>
        <v>0</v>
      </c>
      <c r="K139" s="231" t="s">
        <v>179</v>
      </c>
      <c r="L139" s="45"/>
      <c r="M139" s="236" t="s">
        <v>1</v>
      </c>
      <c r="N139" s="237" t="s">
        <v>42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180</v>
      </c>
      <c r="AT139" s="240" t="s">
        <v>175</v>
      </c>
      <c r="AU139" s="240" t="s">
        <v>85</v>
      </c>
      <c r="AY139" s="18" t="s">
        <v>173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21</v>
      </c>
      <c r="BK139" s="241">
        <f>ROUND(I139*H139,2)</f>
        <v>0</v>
      </c>
      <c r="BL139" s="18" t="s">
        <v>180</v>
      </c>
      <c r="BM139" s="240" t="s">
        <v>181</v>
      </c>
    </row>
    <row r="140" s="2" customFormat="1">
      <c r="A140" s="39"/>
      <c r="B140" s="40"/>
      <c r="C140" s="41"/>
      <c r="D140" s="242" t="s">
        <v>182</v>
      </c>
      <c r="E140" s="41"/>
      <c r="F140" s="243" t="s">
        <v>183</v>
      </c>
      <c r="G140" s="41"/>
      <c r="H140" s="41"/>
      <c r="I140" s="244"/>
      <c r="J140" s="41"/>
      <c r="K140" s="41"/>
      <c r="L140" s="45"/>
      <c r="M140" s="245"/>
      <c r="N140" s="24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182</v>
      </c>
      <c r="AU140" s="18" t="s">
        <v>85</v>
      </c>
    </row>
    <row r="141" s="13" customFormat="1">
      <c r="A141" s="13"/>
      <c r="B141" s="247"/>
      <c r="C141" s="248"/>
      <c r="D141" s="242" t="s">
        <v>184</v>
      </c>
      <c r="E141" s="249" t="s">
        <v>1</v>
      </c>
      <c r="F141" s="250" t="s">
        <v>185</v>
      </c>
      <c r="G141" s="248"/>
      <c r="H141" s="249" t="s">
        <v>1</v>
      </c>
      <c r="I141" s="251"/>
      <c r="J141" s="248"/>
      <c r="K141" s="248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184</v>
      </c>
      <c r="AU141" s="256" t="s">
        <v>85</v>
      </c>
      <c r="AV141" s="13" t="s">
        <v>21</v>
      </c>
      <c r="AW141" s="13" t="s">
        <v>34</v>
      </c>
      <c r="AX141" s="13" t="s">
        <v>77</v>
      </c>
      <c r="AY141" s="256" t="s">
        <v>173</v>
      </c>
    </row>
    <row r="142" s="14" customFormat="1">
      <c r="A142" s="14"/>
      <c r="B142" s="257"/>
      <c r="C142" s="258"/>
      <c r="D142" s="242" t="s">
        <v>184</v>
      </c>
      <c r="E142" s="259" t="s">
        <v>1</v>
      </c>
      <c r="F142" s="260" t="s">
        <v>186</v>
      </c>
      <c r="G142" s="258"/>
      <c r="H142" s="261">
        <v>64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7" t="s">
        <v>184</v>
      </c>
      <c r="AU142" s="267" t="s">
        <v>85</v>
      </c>
      <c r="AV142" s="14" t="s">
        <v>85</v>
      </c>
      <c r="AW142" s="14" t="s">
        <v>34</v>
      </c>
      <c r="AX142" s="14" t="s">
        <v>77</v>
      </c>
      <c r="AY142" s="267" t="s">
        <v>173</v>
      </c>
    </row>
    <row r="143" s="15" customFormat="1">
      <c r="A143" s="15"/>
      <c r="B143" s="268"/>
      <c r="C143" s="269"/>
      <c r="D143" s="242" t="s">
        <v>184</v>
      </c>
      <c r="E143" s="270" t="s">
        <v>1</v>
      </c>
      <c r="F143" s="271" t="s">
        <v>187</v>
      </c>
      <c r="G143" s="269"/>
      <c r="H143" s="272">
        <v>64</v>
      </c>
      <c r="I143" s="273"/>
      <c r="J143" s="269"/>
      <c r="K143" s="269"/>
      <c r="L143" s="274"/>
      <c r="M143" s="275"/>
      <c r="N143" s="276"/>
      <c r="O143" s="276"/>
      <c r="P143" s="276"/>
      <c r="Q143" s="276"/>
      <c r="R143" s="276"/>
      <c r="S143" s="276"/>
      <c r="T143" s="27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8" t="s">
        <v>184</v>
      </c>
      <c r="AU143" s="278" t="s">
        <v>85</v>
      </c>
      <c r="AV143" s="15" t="s">
        <v>180</v>
      </c>
      <c r="AW143" s="15" t="s">
        <v>34</v>
      </c>
      <c r="AX143" s="15" t="s">
        <v>21</v>
      </c>
      <c r="AY143" s="278" t="s">
        <v>173</v>
      </c>
    </row>
    <row r="144" s="2" customFormat="1" ht="21.75" customHeight="1">
      <c r="A144" s="39"/>
      <c r="B144" s="40"/>
      <c r="C144" s="229" t="s">
        <v>85</v>
      </c>
      <c r="D144" s="229" t="s">
        <v>175</v>
      </c>
      <c r="E144" s="230" t="s">
        <v>188</v>
      </c>
      <c r="F144" s="231" t="s">
        <v>189</v>
      </c>
      <c r="G144" s="232" t="s">
        <v>178</v>
      </c>
      <c r="H144" s="233">
        <v>64</v>
      </c>
      <c r="I144" s="234"/>
      <c r="J144" s="235">
        <f>ROUND(I144*H144,2)</f>
        <v>0</v>
      </c>
      <c r="K144" s="231" t="s">
        <v>179</v>
      </c>
      <c r="L144" s="45"/>
      <c r="M144" s="236" t="s">
        <v>1</v>
      </c>
      <c r="N144" s="237" t="s">
        <v>42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180</v>
      </c>
      <c r="AT144" s="240" t="s">
        <v>175</v>
      </c>
      <c r="AU144" s="240" t="s">
        <v>85</v>
      </c>
      <c r="AY144" s="18" t="s">
        <v>173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21</v>
      </c>
      <c r="BK144" s="241">
        <f>ROUND(I144*H144,2)</f>
        <v>0</v>
      </c>
      <c r="BL144" s="18" t="s">
        <v>180</v>
      </c>
      <c r="BM144" s="240" t="s">
        <v>190</v>
      </c>
    </row>
    <row r="145" s="2" customFormat="1">
      <c r="A145" s="39"/>
      <c r="B145" s="40"/>
      <c r="C145" s="41"/>
      <c r="D145" s="242" t="s">
        <v>182</v>
      </c>
      <c r="E145" s="41"/>
      <c r="F145" s="243" t="s">
        <v>191</v>
      </c>
      <c r="G145" s="41"/>
      <c r="H145" s="41"/>
      <c r="I145" s="244"/>
      <c r="J145" s="41"/>
      <c r="K145" s="41"/>
      <c r="L145" s="45"/>
      <c r="M145" s="245"/>
      <c r="N145" s="24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182</v>
      </c>
      <c r="AU145" s="18" t="s">
        <v>85</v>
      </c>
    </row>
    <row r="146" s="13" customFormat="1">
      <c r="A146" s="13"/>
      <c r="B146" s="247"/>
      <c r="C146" s="248"/>
      <c r="D146" s="242" t="s">
        <v>184</v>
      </c>
      <c r="E146" s="249" t="s">
        <v>1</v>
      </c>
      <c r="F146" s="250" t="s">
        <v>185</v>
      </c>
      <c r="G146" s="248"/>
      <c r="H146" s="249" t="s">
        <v>1</v>
      </c>
      <c r="I146" s="251"/>
      <c r="J146" s="248"/>
      <c r="K146" s="248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184</v>
      </c>
      <c r="AU146" s="256" t="s">
        <v>85</v>
      </c>
      <c r="AV146" s="13" t="s">
        <v>21</v>
      </c>
      <c r="AW146" s="13" t="s">
        <v>34</v>
      </c>
      <c r="AX146" s="13" t="s">
        <v>77</v>
      </c>
      <c r="AY146" s="256" t="s">
        <v>173</v>
      </c>
    </row>
    <row r="147" s="14" customFormat="1">
      <c r="A147" s="14"/>
      <c r="B147" s="257"/>
      <c r="C147" s="258"/>
      <c r="D147" s="242" t="s">
        <v>184</v>
      </c>
      <c r="E147" s="259" t="s">
        <v>1</v>
      </c>
      <c r="F147" s="260" t="s">
        <v>186</v>
      </c>
      <c r="G147" s="258"/>
      <c r="H147" s="261">
        <v>64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7" t="s">
        <v>184</v>
      </c>
      <c r="AU147" s="267" t="s">
        <v>85</v>
      </c>
      <c r="AV147" s="14" t="s">
        <v>85</v>
      </c>
      <c r="AW147" s="14" t="s">
        <v>34</v>
      </c>
      <c r="AX147" s="14" t="s">
        <v>77</v>
      </c>
      <c r="AY147" s="267" t="s">
        <v>173</v>
      </c>
    </row>
    <row r="148" s="15" customFormat="1">
      <c r="A148" s="15"/>
      <c r="B148" s="268"/>
      <c r="C148" s="269"/>
      <c r="D148" s="242" t="s">
        <v>184</v>
      </c>
      <c r="E148" s="270" t="s">
        <v>1</v>
      </c>
      <c r="F148" s="271" t="s">
        <v>187</v>
      </c>
      <c r="G148" s="269"/>
      <c r="H148" s="272">
        <v>64</v>
      </c>
      <c r="I148" s="273"/>
      <c r="J148" s="269"/>
      <c r="K148" s="269"/>
      <c r="L148" s="274"/>
      <c r="M148" s="275"/>
      <c r="N148" s="276"/>
      <c r="O148" s="276"/>
      <c r="P148" s="276"/>
      <c r="Q148" s="276"/>
      <c r="R148" s="276"/>
      <c r="S148" s="276"/>
      <c r="T148" s="27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8" t="s">
        <v>184</v>
      </c>
      <c r="AU148" s="278" t="s">
        <v>85</v>
      </c>
      <c r="AV148" s="15" t="s">
        <v>180</v>
      </c>
      <c r="AW148" s="15" t="s">
        <v>34</v>
      </c>
      <c r="AX148" s="15" t="s">
        <v>21</v>
      </c>
      <c r="AY148" s="278" t="s">
        <v>173</v>
      </c>
    </row>
    <row r="149" s="2" customFormat="1">
      <c r="A149" s="39"/>
      <c r="B149" s="40"/>
      <c r="C149" s="229" t="s">
        <v>91</v>
      </c>
      <c r="D149" s="229" t="s">
        <v>175</v>
      </c>
      <c r="E149" s="230" t="s">
        <v>192</v>
      </c>
      <c r="F149" s="231" t="s">
        <v>193</v>
      </c>
      <c r="G149" s="232" t="s">
        <v>194</v>
      </c>
      <c r="H149" s="233">
        <v>18</v>
      </c>
      <c r="I149" s="234"/>
      <c r="J149" s="235">
        <f>ROUND(I149*H149,2)</f>
        <v>0</v>
      </c>
      <c r="K149" s="231" t="s">
        <v>179</v>
      </c>
      <c r="L149" s="45"/>
      <c r="M149" s="236" t="s">
        <v>1</v>
      </c>
      <c r="N149" s="237" t="s">
        <v>42</v>
      </c>
      <c r="O149" s="92"/>
      <c r="P149" s="238">
        <f>O149*H149</f>
        <v>0</v>
      </c>
      <c r="Q149" s="238">
        <v>0.036904300000000001</v>
      </c>
      <c r="R149" s="238">
        <f>Q149*H149</f>
        <v>0.66427740000000002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180</v>
      </c>
      <c r="AT149" s="240" t="s">
        <v>175</v>
      </c>
      <c r="AU149" s="240" t="s">
        <v>85</v>
      </c>
      <c r="AY149" s="18" t="s">
        <v>173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21</v>
      </c>
      <c r="BK149" s="241">
        <f>ROUND(I149*H149,2)</f>
        <v>0</v>
      </c>
      <c r="BL149" s="18" t="s">
        <v>180</v>
      </c>
      <c r="BM149" s="240" t="s">
        <v>195</v>
      </c>
    </row>
    <row r="150" s="2" customFormat="1">
      <c r="A150" s="39"/>
      <c r="B150" s="40"/>
      <c r="C150" s="41"/>
      <c r="D150" s="242" t="s">
        <v>182</v>
      </c>
      <c r="E150" s="41"/>
      <c r="F150" s="243" t="s">
        <v>196</v>
      </c>
      <c r="G150" s="41"/>
      <c r="H150" s="41"/>
      <c r="I150" s="244"/>
      <c r="J150" s="41"/>
      <c r="K150" s="41"/>
      <c r="L150" s="45"/>
      <c r="M150" s="245"/>
      <c r="N150" s="24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182</v>
      </c>
      <c r="AU150" s="18" t="s">
        <v>85</v>
      </c>
    </row>
    <row r="151" s="2" customFormat="1">
      <c r="A151" s="39"/>
      <c r="B151" s="40"/>
      <c r="C151" s="41"/>
      <c r="D151" s="242" t="s">
        <v>197</v>
      </c>
      <c r="E151" s="41"/>
      <c r="F151" s="279" t="s">
        <v>198</v>
      </c>
      <c r="G151" s="41"/>
      <c r="H151" s="41"/>
      <c r="I151" s="244"/>
      <c r="J151" s="41"/>
      <c r="K151" s="41"/>
      <c r="L151" s="45"/>
      <c r="M151" s="245"/>
      <c r="N151" s="24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197</v>
      </c>
      <c r="AU151" s="18" t="s">
        <v>85</v>
      </c>
    </row>
    <row r="152" s="13" customFormat="1">
      <c r="A152" s="13"/>
      <c r="B152" s="247"/>
      <c r="C152" s="248"/>
      <c r="D152" s="242" t="s">
        <v>184</v>
      </c>
      <c r="E152" s="249" t="s">
        <v>1</v>
      </c>
      <c r="F152" s="250" t="s">
        <v>199</v>
      </c>
      <c r="G152" s="248"/>
      <c r="H152" s="249" t="s">
        <v>1</v>
      </c>
      <c r="I152" s="251"/>
      <c r="J152" s="248"/>
      <c r="K152" s="248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184</v>
      </c>
      <c r="AU152" s="256" t="s">
        <v>85</v>
      </c>
      <c r="AV152" s="13" t="s">
        <v>21</v>
      </c>
      <c r="AW152" s="13" t="s">
        <v>34</v>
      </c>
      <c r="AX152" s="13" t="s">
        <v>77</v>
      </c>
      <c r="AY152" s="256" t="s">
        <v>173</v>
      </c>
    </row>
    <row r="153" s="14" customFormat="1">
      <c r="A153" s="14"/>
      <c r="B153" s="257"/>
      <c r="C153" s="258"/>
      <c r="D153" s="242" t="s">
        <v>184</v>
      </c>
      <c r="E153" s="259" t="s">
        <v>1</v>
      </c>
      <c r="F153" s="260" t="s">
        <v>200</v>
      </c>
      <c r="G153" s="258"/>
      <c r="H153" s="261">
        <v>12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7" t="s">
        <v>184</v>
      </c>
      <c r="AU153" s="267" t="s">
        <v>85</v>
      </c>
      <c r="AV153" s="14" t="s">
        <v>85</v>
      </c>
      <c r="AW153" s="14" t="s">
        <v>34</v>
      </c>
      <c r="AX153" s="14" t="s">
        <v>77</v>
      </c>
      <c r="AY153" s="267" t="s">
        <v>173</v>
      </c>
    </row>
    <row r="154" s="13" customFormat="1">
      <c r="A154" s="13"/>
      <c r="B154" s="247"/>
      <c r="C154" s="248"/>
      <c r="D154" s="242" t="s">
        <v>184</v>
      </c>
      <c r="E154" s="249" t="s">
        <v>1</v>
      </c>
      <c r="F154" s="250" t="s">
        <v>201</v>
      </c>
      <c r="G154" s="248"/>
      <c r="H154" s="249" t="s">
        <v>1</v>
      </c>
      <c r="I154" s="251"/>
      <c r="J154" s="248"/>
      <c r="K154" s="248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184</v>
      </c>
      <c r="AU154" s="256" t="s">
        <v>85</v>
      </c>
      <c r="AV154" s="13" t="s">
        <v>21</v>
      </c>
      <c r="AW154" s="13" t="s">
        <v>34</v>
      </c>
      <c r="AX154" s="13" t="s">
        <v>77</v>
      </c>
      <c r="AY154" s="256" t="s">
        <v>173</v>
      </c>
    </row>
    <row r="155" s="14" customFormat="1">
      <c r="A155" s="14"/>
      <c r="B155" s="257"/>
      <c r="C155" s="258"/>
      <c r="D155" s="242" t="s">
        <v>184</v>
      </c>
      <c r="E155" s="259" t="s">
        <v>1</v>
      </c>
      <c r="F155" s="260" t="s">
        <v>202</v>
      </c>
      <c r="G155" s="258"/>
      <c r="H155" s="261">
        <v>6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7" t="s">
        <v>184</v>
      </c>
      <c r="AU155" s="267" t="s">
        <v>85</v>
      </c>
      <c r="AV155" s="14" t="s">
        <v>85</v>
      </c>
      <c r="AW155" s="14" t="s">
        <v>34</v>
      </c>
      <c r="AX155" s="14" t="s">
        <v>77</v>
      </c>
      <c r="AY155" s="267" t="s">
        <v>173</v>
      </c>
    </row>
    <row r="156" s="15" customFormat="1">
      <c r="A156" s="15"/>
      <c r="B156" s="268"/>
      <c r="C156" s="269"/>
      <c r="D156" s="242" t="s">
        <v>184</v>
      </c>
      <c r="E156" s="270" t="s">
        <v>1</v>
      </c>
      <c r="F156" s="271" t="s">
        <v>187</v>
      </c>
      <c r="G156" s="269"/>
      <c r="H156" s="272">
        <v>18</v>
      </c>
      <c r="I156" s="273"/>
      <c r="J156" s="269"/>
      <c r="K156" s="269"/>
      <c r="L156" s="274"/>
      <c r="M156" s="275"/>
      <c r="N156" s="276"/>
      <c r="O156" s="276"/>
      <c r="P156" s="276"/>
      <c r="Q156" s="276"/>
      <c r="R156" s="276"/>
      <c r="S156" s="276"/>
      <c r="T156" s="27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8" t="s">
        <v>184</v>
      </c>
      <c r="AU156" s="278" t="s">
        <v>85</v>
      </c>
      <c r="AV156" s="15" t="s">
        <v>180</v>
      </c>
      <c r="AW156" s="15" t="s">
        <v>34</v>
      </c>
      <c r="AX156" s="15" t="s">
        <v>21</v>
      </c>
      <c r="AY156" s="278" t="s">
        <v>173</v>
      </c>
    </row>
    <row r="157" s="2" customFormat="1">
      <c r="A157" s="39"/>
      <c r="B157" s="40"/>
      <c r="C157" s="229" t="s">
        <v>180</v>
      </c>
      <c r="D157" s="229" t="s">
        <v>175</v>
      </c>
      <c r="E157" s="230" t="s">
        <v>203</v>
      </c>
      <c r="F157" s="231" t="s">
        <v>204</v>
      </c>
      <c r="G157" s="232" t="s">
        <v>178</v>
      </c>
      <c r="H157" s="233">
        <v>64</v>
      </c>
      <c r="I157" s="234"/>
      <c r="J157" s="235">
        <f>ROUND(I157*H157,2)</f>
        <v>0</v>
      </c>
      <c r="K157" s="231" t="s">
        <v>179</v>
      </c>
      <c r="L157" s="45"/>
      <c r="M157" s="236" t="s">
        <v>1</v>
      </c>
      <c r="N157" s="237" t="s">
        <v>42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180</v>
      </c>
      <c r="AT157" s="240" t="s">
        <v>175</v>
      </c>
      <c r="AU157" s="240" t="s">
        <v>85</v>
      </c>
      <c r="AY157" s="18" t="s">
        <v>173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21</v>
      </c>
      <c r="BK157" s="241">
        <f>ROUND(I157*H157,2)</f>
        <v>0</v>
      </c>
      <c r="BL157" s="18" t="s">
        <v>180</v>
      </c>
      <c r="BM157" s="240" t="s">
        <v>205</v>
      </c>
    </row>
    <row r="158" s="2" customFormat="1">
      <c r="A158" s="39"/>
      <c r="B158" s="40"/>
      <c r="C158" s="41"/>
      <c r="D158" s="242" t="s">
        <v>182</v>
      </c>
      <c r="E158" s="41"/>
      <c r="F158" s="243" t="s">
        <v>206</v>
      </c>
      <c r="G158" s="41"/>
      <c r="H158" s="41"/>
      <c r="I158" s="244"/>
      <c r="J158" s="41"/>
      <c r="K158" s="41"/>
      <c r="L158" s="45"/>
      <c r="M158" s="245"/>
      <c r="N158" s="24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182</v>
      </c>
      <c r="AU158" s="18" t="s">
        <v>85</v>
      </c>
    </row>
    <row r="159" s="13" customFormat="1">
      <c r="A159" s="13"/>
      <c r="B159" s="247"/>
      <c r="C159" s="248"/>
      <c r="D159" s="242" t="s">
        <v>184</v>
      </c>
      <c r="E159" s="249" t="s">
        <v>1</v>
      </c>
      <c r="F159" s="250" t="s">
        <v>185</v>
      </c>
      <c r="G159" s="248"/>
      <c r="H159" s="249" t="s">
        <v>1</v>
      </c>
      <c r="I159" s="251"/>
      <c r="J159" s="248"/>
      <c r="K159" s="248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184</v>
      </c>
      <c r="AU159" s="256" t="s">
        <v>85</v>
      </c>
      <c r="AV159" s="13" t="s">
        <v>21</v>
      </c>
      <c r="AW159" s="13" t="s">
        <v>34</v>
      </c>
      <c r="AX159" s="13" t="s">
        <v>77</v>
      </c>
      <c r="AY159" s="256" t="s">
        <v>173</v>
      </c>
    </row>
    <row r="160" s="14" customFormat="1">
      <c r="A160" s="14"/>
      <c r="B160" s="257"/>
      <c r="C160" s="258"/>
      <c r="D160" s="242" t="s">
        <v>184</v>
      </c>
      <c r="E160" s="259" t="s">
        <v>1</v>
      </c>
      <c r="F160" s="260" t="s">
        <v>186</v>
      </c>
      <c r="G160" s="258"/>
      <c r="H160" s="261">
        <v>64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7" t="s">
        <v>184</v>
      </c>
      <c r="AU160" s="267" t="s">
        <v>85</v>
      </c>
      <c r="AV160" s="14" t="s">
        <v>85</v>
      </c>
      <c r="AW160" s="14" t="s">
        <v>34</v>
      </c>
      <c r="AX160" s="14" t="s">
        <v>77</v>
      </c>
      <c r="AY160" s="267" t="s">
        <v>173</v>
      </c>
    </row>
    <row r="161" s="15" customFormat="1">
      <c r="A161" s="15"/>
      <c r="B161" s="268"/>
      <c r="C161" s="269"/>
      <c r="D161" s="242" t="s">
        <v>184</v>
      </c>
      <c r="E161" s="270" t="s">
        <v>1</v>
      </c>
      <c r="F161" s="271" t="s">
        <v>187</v>
      </c>
      <c r="G161" s="269"/>
      <c r="H161" s="272">
        <v>64</v>
      </c>
      <c r="I161" s="273"/>
      <c r="J161" s="269"/>
      <c r="K161" s="269"/>
      <c r="L161" s="274"/>
      <c r="M161" s="275"/>
      <c r="N161" s="276"/>
      <c r="O161" s="276"/>
      <c r="P161" s="276"/>
      <c r="Q161" s="276"/>
      <c r="R161" s="276"/>
      <c r="S161" s="276"/>
      <c r="T161" s="27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8" t="s">
        <v>184</v>
      </c>
      <c r="AU161" s="278" t="s">
        <v>85</v>
      </c>
      <c r="AV161" s="15" t="s">
        <v>180</v>
      </c>
      <c r="AW161" s="15" t="s">
        <v>34</v>
      </c>
      <c r="AX161" s="15" t="s">
        <v>21</v>
      </c>
      <c r="AY161" s="278" t="s">
        <v>173</v>
      </c>
    </row>
    <row r="162" s="2" customFormat="1">
      <c r="A162" s="39"/>
      <c r="B162" s="40"/>
      <c r="C162" s="229" t="s">
        <v>207</v>
      </c>
      <c r="D162" s="229" t="s">
        <v>175</v>
      </c>
      <c r="E162" s="230" t="s">
        <v>208</v>
      </c>
      <c r="F162" s="231" t="s">
        <v>209</v>
      </c>
      <c r="G162" s="232" t="s">
        <v>210</v>
      </c>
      <c r="H162" s="233">
        <v>107.01900000000001</v>
      </c>
      <c r="I162" s="234"/>
      <c r="J162" s="235">
        <f>ROUND(I162*H162,2)</f>
        <v>0</v>
      </c>
      <c r="K162" s="231" t="s">
        <v>179</v>
      </c>
      <c r="L162" s="45"/>
      <c r="M162" s="236" t="s">
        <v>1</v>
      </c>
      <c r="N162" s="237" t="s">
        <v>42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180</v>
      </c>
      <c r="AT162" s="240" t="s">
        <v>175</v>
      </c>
      <c r="AU162" s="240" t="s">
        <v>85</v>
      </c>
      <c r="AY162" s="18" t="s">
        <v>173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21</v>
      </c>
      <c r="BK162" s="241">
        <f>ROUND(I162*H162,2)</f>
        <v>0</v>
      </c>
      <c r="BL162" s="18" t="s">
        <v>180</v>
      </c>
      <c r="BM162" s="240" t="s">
        <v>211</v>
      </c>
    </row>
    <row r="163" s="2" customFormat="1">
      <c r="A163" s="39"/>
      <c r="B163" s="40"/>
      <c r="C163" s="41"/>
      <c r="D163" s="242" t="s">
        <v>182</v>
      </c>
      <c r="E163" s="41"/>
      <c r="F163" s="243" t="s">
        <v>212</v>
      </c>
      <c r="G163" s="41"/>
      <c r="H163" s="41"/>
      <c r="I163" s="244"/>
      <c r="J163" s="41"/>
      <c r="K163" s="41"/>
      <c r="L163" s="45"/>
      <c r="M163" s="245"/>
      <c r="N163" s="24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182</v>
      </c>
      <c r="AU163" s="18" t="s">
        <v>85</v>
      </c>
    </row>
    <row r="164" s="13" customFormat="1">
      <c r="A164" s="13"/>
      <c r="B164" s="247"/>
      <c r="C164" s="248"/>
      <c r="D164" s="242" t="s">
        <v>184</v>
      </c>
      <c r="E164" s="249" t="s">
        <v>1</v>
      </c>
      <c r="F164" s="250" t="s">
        <v>213</v>
      </c>
      <c r="G164" s="248"/>
      <c r="H164" s="249" t="s">
        <v>1</v>
      </c>
      <c r="I164" s="251"/>
      <c r="J164" s="248"/>
      <c r="K164" s="248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184</v>
      </c>
      <c r="AU164" s="256" t="s">
        <v>85</v>
      </c>
      <c r="AV164" s="13" t="s">
        <v>21</v>
      </c>
      <c r="AW164" s="13" t="s">
        <v>34</v>
      </c>
      <c r="AX164" s="13" t="s">
        <v>77</v>
      </c>
      <c r="AY164" s="256" t="s">
        <v>173</v>
      </c>
    </row>
    <row r="165" s="14" customFormat="1">
      <c r="A165" s="14"/>
      <c r="B165" s="257"/>
      <c r="C165" s="258"/>
      <c r="D165" s="242" t="s">
        <v>184</v>
      </c>
      <c r="E165" s="259" t="s">
        <v>1</v>
      </c>
      <c r="F165" s="260" t="s">
        <v>214</v>
      </c>
      <c r="G165" s="258"/>
      <c r="H165" s="261">
        <v>152.91200000000001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7" t="s">
        <v>184</v>
      </c>
      <c r="AU165" s="267" t="s">
        <v>85</v>
      </c>
      <c r="AV165" s="14" t="s">
        <v>85</v>
      </c>
      <c r="AW165" s="14" t="s">
        <v>34</v>
      </c>
      <c r="AX165" s="14" t="s">
        <v>77</v>
      </c>
      <c r="AY165" s="267" t="s">
        <v>173</v>
      </c>
    </row>
    <row r="166" s="13" customFormat="1">
      <c r="A166" s="13"/>
      <c r="B166" s="247"/>
      <c r="C166" s="248"/>
      <c r="D166" s="242" t="s">
        <v>184</v>
      </c>
      <c r="E166" s="249" t="s">
        <v>1</v>
      </c>
      <c r="F166" s="250" t="s">
        <v>215</v>
      </c>
      <c r="G166" s="248"/>
      <c r="H166" s="249" t="s">
        <v>1</v>
      </c>
      <c r="I166" s="251"/>
      <c r="J166" s="248"/>
      <c r="K166" s="248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184</v>
      </c>
      <c r="AU166" s="256" t="s">
        <v>85</v>
      </c>
      <c r="AV166" s="13" t="s">
        <v>21</v>
      </c>
      <c r="AW166" s="13" t="s">
        <v>34</v>
      </c>
      <c r="AX166" s="13" t="s">
        <v>77</v>
      </c>
      <c r="AY166" s="256" t="s">
        <v>173</v>
      </c>
    </row>
    <row r="167" s="14" customFormat="1">
      <c r="A167" s="14"/>
      <c r="B167" s="257"/>
      <c r="C167" s="258"/>
      <c r="D167" s="242" t="s">
        <v>184</v>
      </c>
      <c r="E167" s="259" t="s">
        <v>1</v>
      </c>
      <c r="F167" s="260" t="s">
        <v>216</v>
      </c>
      <c r="G167" s="258"/>
      <c r="H167" s="261">
        <v>22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7" t="s">
        <v>184</v>
      </c>
      <c r="AU167" s="267" t="s">
        <v>85</v>
      </c>
      <c r="AV167" s="14" t="s">
        <v>85</v>
      </c>
      <c r="AW167" s="14" t="s">
        <v>34</v>
      </c>
      <c r="AX167" s="14" t="s">
        <v>77</v>
      </c>
      <c r="AY167" s="267" t="s">
        <v>173</v>
      </c>
    </row>
    <row r="168" s="16" customFormat="1">
      <c r="A168" s="16"/>
      <c r="B168" s="280"/>
      <c r="C168" s="281"/>
      <c r="D168" s="242" t="s">
        <v>184</v>
      </c>
      <c r="E168" s="282" t="s">
        <v>1</v>
      </c>
      <c r="F168" s="283" t="s">
        <v>217</v>
      </c>
      <c r="G168" s="281"/>
      <c r="H168" s="284">
        <v>174.91200000000001</v>
      </c>
      <c r="I168" s="285"/>
      <c r="J168" s="281"/>
      <c r="K168" s="281"/>
      <c r="L168" s="286"/>
      <c r="M168" s="287"/>
      <c r="N168" s="288"/>
      <c r="O168" s="288"/>
      <c r="P168" s="288"/>
      <c r="Q168" s="288"/>
      <c r="R168" s="288"/>
      <c r="S168" s="288"/>
      <c r="T168" s="289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90" t="s">
        <v>184</v>
      </c>
      <c r="AU168" s="290" t="s">
        <v>85</v>
      </c>
      <c r="AV168" s="16" t="s">
        <v>91</v>
      </c>
      <c r="AW168" s="16" t="s">
        <v>34</v>
      </c>
      <c r="AX168" s="16" t="s">
        <v>77</v>
      </c>
      <c r="AY168" s="290" t="s">
        <v>173</v>
      </c>
    </row>
    <row r="169" s="13" customFormat="1">
      <c r="A169" s="13"/>
      <c r="B169" s="247"/>
      <c r="C169" s="248"/>
      <c r="D169" s="242" t="s">
        <v>184</v>
      </c>
      <c r="E169" s="249" t="s">
        <v>1</v>
      </c>
      <c r="F169" s="250" t="s">
        <v>218</v>
      </c>
      <c r="G169" s="248"/>
      <c r="H169" s="249" t="s">
        <v>1</v>
      </c>
      <c r="I169" s="251"/>
      <c r="J169" s="248"/>
      <c r="K169" s="248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184</v>
      </c>
      <c r="AU169" s="256" t="s">
        <v>85</v>
      </c>
      <c r="AV169" s="13" t="s">
        <v>21</v>
      </c>
      <c r="AW169" s="13" t="s">
        <v>34</v>
      </c>
      <c r="AX169" s="13" t="s">
        <v>77</v>
      </c>
      <c r="AY169" s="256" t="s">
        <v>173</v>
      </c>
    </row>
    <row r="170" s="13" customFormat="1">
      <c r="A170" s="13"/>
      <c r="B170" s="247"/>
      <c r="C170" s="248"/>
      <c r="D170" s="242" t="s">
        <v>184</v>
      </c>
      <c r="E170" s="249" t="s">
        <v>1</v>
      </c>
      <c r="F170" s="250" t="s">
        <v>219</v>
      </c>
      <c r="G170" s="248"/>
      <c r="H170" s="249" t="s">
        <v>1</v>
      </c>
      <c r="I170" s="251"/>
      <c r="J170" s="248"/>
      <c r="K170" s="248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184</v>
      </c>
      <c r="AU170" s="256" t="s">
        <v>85</v>
      </c>
      <c r="AV170" s="13" t="s">
        <v>21</v>
      </c>
      <c r="AW170" s="13" t="s">
        <v>34</v>
      </c>
      <c r="AX170" s="13" t="s">
        <v>77</v>
      </c>
      <c r="AY170" s="256" t="s">
        <v>173</v>
      </c>
    </row>
    <row r="171" s="14" customFormat="1">
      <c r="A171" s="14"/>
      <c r="B171" s="257"/>
      <c r="C171" s="258"/>
      <c r="D171" s="242" t="s">
        <v>184</v>
      </c>
      <c r="E171" s="259" t="s">
        <v>1</v>
      </c>
      <c r="F171" s="260" t="s">
        <v>220</v>
      </c>
      <c r="G171" s="258"/>
      <c r="H171" s="261">
        <v>-22.059000000000001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7" t="s">
        <v>184</v>
      </c>
      <c r="AU171" s="267" t="s">
        <v>85</v>
      </c>
      <c r="AV171" s="14" t="s">
        <v>85</v>
      </c>
      <c r="AW171" s="14" t="s">
        <v>34</v>
      </c>
      <c r="AX171" s="14" t="s">
        <v>77</v>
      </c>
      <c r="AY171" s="267" t="s">
        <v>173</v>
      </c>
    </row>
    <row r="172" s="13" customFormat="1">
      <c r="A172" s="13"/>
      <c r="B172" s="247"/>
      <c r="C172" s="248"/>
      <c r="D172" s="242" t="s">
        <v>184</v>
      </c>
      <c r="E172" s="249" t="s">
        <v>1</v>
      </c>
      <c r="F172" s="250" t="s">
        <v>221</v>
      </c>
      <c r="G172" s="248"/>
      <c r="H172" s="249" t="s">
        <v>1</v>
      </c>
      <c r="I172" s="251"/>
      <c r="J172" s="248"/>
      <c r="K172" s="248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184</v>
      </c>
      <c r="AU172" s="256" t="s">
        <v>85</v>
      </c>
      <c r="AV172" s="13" t="s">
        <v>21</v>
      </c>
      <c r="AW172" s="13" t="s">
        <v>34</v>
      </c>
      <c r="AX172" s="13" t="s">
        <v>77</v>
      </c>
      <c r="AY172" s="256" t="s">
        <v>173</v>
      </c>
    </row>
    <row r="173" s="14" customFormat="1">
      <c r="A173" s="14"/>
      <c r="B173" s="257"/>
      <c r="C173" s="258"/>
      <c r="D173" s="242" t="s">
        <v>184</v>
      </c>
      <c r="E173" s="259" t="s">
        <v>1</v>
      </c>
      <c r="F173" s="260" t="s">
        <v>222</v>
      </c>
      <c r="G173" s="258"/>
      <c r="H173" s="261">
        <v>-35.055</v>
      </c>
      <c r="I173" s="262"/>
      <c r="J173" s="258"/>
      <c r="K173" s="258"/>
      <c r="L173" s="263"/>
      <c r="M173" s="264"/>
      <c r="N173" s="265"/>
      <c r="O173" s="265"/>
      <c r="P173" s="265"/>
      <c r="Q173" s="265"/>
      <c r="R173" s="265"/>
      <c r="S173" s="265"/>
      <c r="T173" s="26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7" t="s">
        <v>184</v>
      </c>
      <c r="AU173" s="267" t="s">
        <v>85</v>
      </c>
      <c r="AV173" s="14" t="s">
        <v>85</v>
      </c>
      <c r="AW173" s="14" t="s">
        <v>34</v>
      </c>
      <c r="AX173" s="14" t="s">
        <v>77</v>
      </c>
      <c r="AY173" s="267" t="s">
        <v>173</v>
      </c>
    </row>
    <row r="174" s="13" customFormat="1">
      <c r="A174" s="13"/>
      <c r="B174" s="247"/>
      <c r="C174" s="248"/>
      <c r="D174" s="242" t="s">
        <v>184</v>
      </c>
      <c r="E174" s="249" t="s">
        <v>1</v>
      </c>
      <c r="F174" s="250" t="s">
        <v>223</v>
      </c>
      <c r="G174" s="248"/>
      <c r="H174" s="249" t="s">
        <v>1</v>
      </c>
      <c r="I174" s="251"/>
      <c r="J174" s="248"/>
      <c r="K174" s="248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184</v>
      </c>
      <c r="AU174" s="256" t="s">
        <v>85</v>
      </c>
      <c r="AV174" s="13" t="s">
        <v>21</v>
      </c>
      <c r="AW174" s="13" t="s">
        <v>34</v>
      </c>
      <c r="AX174" s="13" t="s">
        <v>77</v>
      </c>
      <c r="AY174" s="256" t="s">
        <v>173</v>
      </c>
    </row>
    <row r="175" s="14" customFormat="1">
      <c r="A175" s="14"/>
      <c r="B175" s="257"/>
      <c r="C175" s="258"/>
      <c r="D175" s="242" t="s">
        <v>184</v>
      </c>
      <c r="E175" s="259" t="s">
        <v>1</v>
      </c>
      <c r="F175" s="260" t="s">
        <v>224</v>
      </c>
      <c r="G175" s="258"/>
      <c r="H175" s="261">
        <v>-4.3879999999999999</v>
      </c>
      <c r="I175" s="262"/>
      <c r="J175" s="258"/>
      <c r="K175" s="258"/>
      <c r="L175" s="263"/>
      <c r="M175" s="264"/>
      <c r="N175" s="265"/>
      <c r="O175" s="265"/>
      <c r="P175" s="265"/>
      <c r="Q175" s="265"/>
      <c r="R175" s="265"/>
      <c r="S175" s="265"/>
      <c r="T175" s="26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7" t="s">
        <v>184</v>
      </c>
      <c r="AU175" s="267" t="s">
        <v>85</v>
      </c>
      <c r="AV175" s="14" t="s">
        <v>85</v>
      </c>
      <c r="AW175" s="14" t="s">
        <v>34</v>
      </c>
      <c r="AX175" s="14" t="s">
        <v>77</v>
      </c>
      <c r="AY175" s="267" t="s">
        <v>173</v>
      </c>
    </row>
    <row r="176" s="14" customFormat="1">
      <c r="A176" s="14"/>
      <c r="B176" s="257"/>
      <c r="C176" s="258"/>
      <c r="D176" s="242" t="s">
        <v>184</v>
      </c>
      <c r="E176" s="259" t="s">
        <v>1</v>
      </c>
      <c r="F176" s="260" t="s">
        <v>225</v>
      </c>
      <c r="G176" s="258"/>
      <c r="H176" s="261">
        <v>-2.1160000000000001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184</v>
      </c>
      <c r="AU176" s="267" t="s">
        <v>85</v>
      </c>
      <c r="AV176" s="14" t="s">
        <v>85</v>
      </c>
      <c r="AW176" s="14" t="s">
        <v>34</v>
      </c>
      <c r="AX176" s="14" t="s">
        <v>77</v>
      </c>
      <c r="AY176" s="267" t="s">
        <v>173</v>
      </c>
    </row>
    <row r="177" s="13" customFormat="1">
      <c r="A177" s="13"/>
      <c r="B177" s="247"/>
      <c r="C177" s="248"/>
      <c r="D177" s="242" t="s">
        <v>184</v>
      </c>
      <c r="E177" s="249" t="s">
        <v>1</v>
      </c>
      <c r="F177" s="250" t="s">
        <v>226</v>
      </c>
      <c r="G177" s="248"/>
      <c r="H177" s="249" t="s">
        <v>1</v>
      </c>
      <c r="I177" s="251"/>
      <c r="J177" s="248"/>
      <c r="K177" s="248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184</v>
      </c>
      <c r="AU177" s="256" t="s">
        <v>85</v>
      </c>
      <c r="AV177" s="13" t="s">
        <v>21</v>
      </c>
      <c r="AW177" s="13" t="s">
        <v>34</v>
      </c>
      <c r="AX177" s="13" t="s">
        <v>77</v>
      </c>
      <c r="AY177" s="256" t="s">
        <v>173</v>
      </c>
    </row>
    <row r="178" s="14" customFormat="1">
      <c r="A178" s="14"/>
      <c r="B178" s="257"/>
      <c r="C178" s="258"/>
      <c r="D178" s="242" t="s">
        <v>184</v>
      </c>
      <c r="E178" s="259" t="s">
        <v>1</v>
      </c>
      <c r="F178" s="260" t="s">
        <v>227</v>
      </c>
      <c r="G178" s="258"/>
      <c r="H178" s="261">
        <v>-4.2750000000000004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7" t="s">
        <v>184</v>
      </c>
      <c r="AU178" s="267" t="s">
        <v>85</v>
      </c>
      <c r="AV178" s="14" t="s">
        <v>85</v>
      </c>
      <c r="AW178" s="14" t="s">
        <v>34</v>
      </c>
      <c r="AX178" s="14" t="s">
        <v>77</v>
      </c>
      <c r="AY178" s="267" t="s">
        <v>173</v>
      </c>
    </row>
    <row r="179" s="16" customFormat="1">
      <c r="A179" s="16"/>
      <c r="B179" s="280"/>
      <c r="C179" s="281"/>
      <c r="D179" s="242" t="s">
        <v>184</v>
      </c>
      <c r="E179" s="282" t="s">
        <v>1</v>
      </c>
      <c r="F179" s="283" t="s">
        <v>217</v>
      </c>
      <c r="G179" s="281"/>
      <c r="H179" s="284">
        <v>-67.893000000000001</v>
      </c>
      <c r="I179" s="285"/>
      <c r="J179" s="281"/>
      <c r="K179" s="281"/>
      <c r="L179" s="286"/>
      <c r="M179" s="287"/>
      <c r="N179" s="288"/>
      <c r="O179" s="288"/>
      <c r="P179" s="288"/>
      <c r="Q179" s="288"/>
      <c r="R179" s="288"/>
      <c r="S179" s="288"/>
      <c r="T179" s="289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90" t="s">
        <v>184</v>
      </c>
      <c r="AU179" s="290" t="s">
        <v>85</v>
      </c>
      <c r="AV179" s="16" t="s">
        <v>91</v>
      </c>
      <c r="AW179" s="16" t="s">
        <v>34</v>
      </c>
      <c r="AX179" s="16" t="s">
        <v>77</v>
      </c>
      <c r="AY179" s="290" t="s">
        <v>173</v>
      </c>
    </row>
    <row r="180" s="15" customFormat="1">
      <c r="A180" s="15"/>
      <c r="B180" s="268"/>
      <c r="C180" s="269"/>
      <c r="D180" s="242" t="s">
        <v>184</v>
      </c>
      <c r="E180" s="270" t="s">
        <v>1</v>
      </c>
      <c r="F180" s="271" t="s">
        <v>187</v>
      </c>
      <c r="G180" s="269"/>
      <c r="H180" s="272">
        <v>107.01900000000001</v>
      </c>
      <c r="I180" s="273"/>
      <c r="J180" s="269"/>
      <c r="K180" s="269"/>
      <c r="L180" s="274"/>
      <c r="M180" s="275"/>
      <c r="N180" s="276"/>
      <c r="O180" s="276"/>
      <c r="P180" s="276"/>
      <c r="Q180" s="276"/>
      <c r="R180" s="276"/>
      <c r="S180" s="276"/>
      <c r="T180" s="27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8" t="s">
        <v>184</v>
      </c>
      <c r="AU180" s="278" t="s">
        <v>85</v>
      </c>
      <c r="AV180" s="15" t="s">
        <v>180</v>
      </c>
      <c r="AW180" s="15" t="s">
        <v>34</v>
      </c>
      <c r="AX180" s="15" t="s">
        <v>21</v>
      </c>
      <c r="AY180" s="278" t="s">
        <v>173</v>
      </c>
    </row>
    <row r="181" s="2" customFormat="1">
      <c r="A181" s="39"/>
      <c r="B181" s="40"/>
      <c r="C181" s="229" t="s">
        <v>202</v>
      </c>
      <c r="D181" s="229" t="s">
        <v>175</v>
      </c>
      <c r="E181" s="230" t="s">
        <v>228</v>
      </c>
      <c r="F181" s="231" t="s">
        <v>229</v>
      </c>
      <c r="G181" s="232" t="s">
        <v>210</v>
      </c>
      <c r="H181" s="233">
        <v>107.01900000000001</v>
      </c>
      <c r="I181" s="234"/>
      <c r="J181" s="235">
        <f>ROUND(I181*H181,2)</f>
        <v>0</v>
      </c>
      <c r="K181" s="231" t="s">
        <v>179</v>
      </c>
      <c r="L181" s="45"/>
      <c r="M181" s="236" t="s">
        <v>1</v>
      </c>
      <c r="N181" s="237" t="s">
        <v>42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180</v>
      </c>
      <c r="AT181" s="240" t="s">
        <v>175</v>
      </c>
      <c r="AU181" s="240" t="s">
        <v>85</v>
      </c>
      <c r="AY181" s="18" t="s">
        <v>173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21</v>
      </c>
      <c r="BK181" s="241">
        <f>ROUND(I181*H181,2)</f>
        <v>0</v>
      </c>
      <c r="BL181" s="18" t="s">
        <v>180</v>
      </c>
      <c r="BM181" s="240" t="s">
        <v>230</v>
      </c>
    </row>
    <row r="182" s="2" customFormat="1">
      <c r="A182" s="39"/>
      <c r="B182" s="40"/>
      <c r="C182" s="41"/>
      <c r="D182" s="242" t="s">
        <v>182</v>
      </c>
      <c r="E182" s="41"/>
      <c r="F182" s="243" t="s">
        <v>231</v>
      </c>
      <c r="G182" s="41"/>
      <c r="H182" s="41"/>
      <c r="I182" s="244"/>
      <c r="J182" s="41"/>
      <c r="K182" s="41"/>
      <c r="L182" s="45"/>
      <c r="M182" s="245"/>
      <c r="N182" s="24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182</v>
      </c>
      <c r="AU182" s="18" t="s">
        <v>85</v>
      </c>
    </row>
    <row r="183" s="2" customFormat="1">
      <c r="A183" s="39"/>
      <c r="B183" s="40"/>
      <c r="C183" s="229" t="s">
        <v>232</v>
      </c>
      <c r="D183" s="229" t="s">
        <v>175</v>
      </c>
      <c r="E183" s="230" t="s">
        <v>233</v>
      </c>
      <c r="F183" s="231" t="s">
        <v>234</v>
      </c>
      <c r="G183" s="232" t="s">
        <v>210</v>
      </c>
      <c r="H183" s="233">
        <v>18</v>
      </c>
      <c r="I183" s="234"/>
      <c r="J183" s="235">
        <f>ROUND(I183*H183,2)</f>
        <v>0</v>
      </c>
      <c r="K183" s="231" t="s">
        <v>179</v>
      </c>
      <c r="L183" s="45"/>
      <c r="M183" s="236" t="s">
        <v>1</v>
      </c>
      <c r="N183" s="237" t="s">
        <v>42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180</v>
      </c>
      <c r="AT183" s="240" t="s">
        <v>175</v>
      </c>
      <c r="AU183" s="240" t="s">
        <v>85</v>
      </c>
      <c r="AY183" s="18" t="s">
        <v>173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21</v>
      </c>
      <c r="BK183" s="241">
        <f>ROUND(I183*H183,2)</f>
        <v>0</v>
      </c>
      <c r="BL183" s="18" t="s">
        <v>180</v>
      </c>
      <c r="BM183" s="240" t="s">
        <v>235</v>
      </c>
    </row>
    <row r="184" s="2" customFormat="1">
      <c r="A184" s="39"/>
      <c r="B184" s="40"/>
      <c r="C184" s="41"/>
      <c r="D184" s="242" t="s">
        <v>182</v>
      </c>
      <c r="E184" s="41"/>
      <c r="F184" s="243" t="s">
        <v>236</v>
      </c>
      <c r="G184" s="41"/>
      <c r="H184" s="41"/>
      <c r="I184" s="244"/>
      <c r="J184" s="41"/>
      <c r="K184" s="41"/>
      <c r="L184" s="45"/>
      <c r="M184" s="245"/>
      <c r="N184" s="24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182</v>
      </c>
      <c r="AU184" s="18" t="s">
        <v>85</v>
      </c>
    </row>
    <row r="185" s="14" customFormat="1">
      <c r="A185" s="14"/>
      <c r="B185" s="257"/>
      <c r="C185" s="258"/>
      <c r="D185" s="242" t="s">
        <v>184</v>
      </c>
      <c r="E185" s="259" t="s">
        <v>1</v>
      </c>
      <c r="F185" s="260" t="s">
        <v>237</v>
      </c>
      <c r="G185" s="258"/>
      <c r="H185" s="261">
        <v>18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7" t="s">
        <v>184</v>
      </c>
      <c r="AU185" s="267" t="s">
        <v>85</v>
      </c>
      <c r="AV185" s="14" t="s">
        <v>85</v>
      </c>
      <c r="AW185" s="14" t="s">
        <v>34</v>
      </c>
      <c r="AX185" s="14" t="s">
        <v>77</v>
      </c>
      <c r="AY185" s="267" t="s">
        <v>173</v>
      </c>
    </row>
    <row r="186" s="15" customFormat="1">
      <c r="A186" s="15"/>
      <c r="B186" s="268"/>
      <c r="C186" s="269"/>
      <c r="D186" s="242" t="s">
        <v>184</v>
      </c>
      <c r="E186" s="270" t="s">
        <v>1</v>
      </c>
      <c r="F186" s="271" t="s">
        <v>187</v>
      </c>
      <c r="G186" s="269"/>
      <c r="H186" s="272">
        <v>18</v>
      </c>
      <c r="I186" s="273"/>
      <c r="J186" s="269"/>
      <c r="K186" s="269"/>
      <c r="L186" s="274"/>
      <c r="M186" s="275"/>
      <c r="N186" s="276"/>
      <c r="O186" s="276"/>
      <c r="P186" s="276"/>
      <c r="Q186" s="276"/>
      <c r="R186" s="276"/>
      <c r="S186" s="276"/>
      <c r="T186" s="27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8" t="s">
        <v>184</v>
      </c>
      <c r="AU186" s="278" t="s">
        <v>85</v>
      </c>
      <c r="AV186" s="15" t="s">
        <v>180</v>
      </c>
      <c r="AW186" s="15" t="s">
        <v>34</v>
      </c>
      <c r="AX186" s="15" t="s">
        <v>21</v>
      </c>
      <c r="AY186" s="278" t="s">
        <v>173</v>
      </c>
    </row>
    <row r="187" s="2" customFormat="1" ht="33" customHeight="1">
      <c r="A187" s="39"/>
      <c r="B187" s="40"/>
      <c r="C187" s="229" t="s">
        <v>238</v>
      </c>
      <c r="D187" s="229" t="s">
        <v>175</v>
      </c>
      <c r="E187" s="230" t="s">
        <v>239</v>
      </c>
      <c r="F187" s="231" t="s">
        <v>240</v>
      </c>
      <c r="G187" s="232" t="s">
        <v>178</v>
      </c>
      <c r="H187" s="233">
        <v>17.277000000000001</v>
      </c>
      <c r="I187" s="234"/>
      <c r="J187" s="235">
        <f>ROUND(I187*H187,2)</f>
        <v>0</v>
      </c>
      <c r="K187" s="231" t="s">
        <v>1</v>
      </c>
      <c r="L187" s="45"/>
      <c r="M187" s="236" t="s">
        <v>1</v>
      </c>
      <c r="N187" s="237" t="s">
        <v>42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180</v>
      </c>
      <c r="AT187" s="240" t="s">
        <v>175</v>
      </c>
      <c r="AU187" s="240" t="s">
        <v>85</v>
      </c>
      <c r="AY187" s="18" t="s">
        <v>173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21</v>
      </c>
      <c r="BK187" s="241">
        <f>ROUND(I187*H187,2)</f>
        <v>0</v>
      </c>
      <c r="BL187" s="18" t="s">
        <v>180</v>
      </c>
      <c r="BM187" s="240" t="s">
        <v>241</v>
      </c>
    </row>
    <row r="188" s="2" customFormat="1">
      <c r="A188" s="39"/>
      <c r="B188" s="40"/>
      <c r="C188" s="41"/>
      <c r="D188" s="242" t="s">
        <v>182</v>
      </c>
      <c r="E188" s="41"/>
      <c r="F188" s="243" t="s">
        <v>242</v>
      </c>
      <c r="G188" s="41"/>
      <c r="H188" s="41"/>
      <c r="I188" s="244"/>
      <c r="J188" s="41"/>
      <c r="K188" s="41"/>
      <c r="L188" s="45"/>
      <c r="M188" s="245"/>
      <c r="N188" s="24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182</v>
      </c>
      <c r="AU188" s="18" t="s">
        <v>85</v>
      </c>
    </row>
    <row r="189" s="2" customFormat="1">
      <c r="A189" s="39"/>
      <c r="B189" s="40"/>
      <c r="C189" s="41"/>
      <c r="D189" s="242" t="s">
        <v>197</v>
      </c>
      <c r="E189" s="41"/>
      <c r="F189" s="279" t="s">
        <v>243</v>
      </c>
      <c r="G189" s="41"/>
      <c r="H189" s="41"/>
      <c r="I189" s="244"/>
      <c r="J189" s="41"/>
      <c r="K189" s="41"/>
      <c r="L189" s="45"/>
      <c r="M189" s="245"/>
      <c r="N189" s="24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197</v>
      </c>
      <c r="AU189" s="18" t="s">
        <v>85</v>
      </c>
    </row>
    <row r="190" s="13" customFormat="1">
      <c r="A190" s="13"/>
      <c r="B190" s="247"/>
      <c r="C190" s="248"/>
      <c r="D190" s="242" t="s">
        <v>184</v>
      </c>
      <c r="E190" s="249" t="s">
        <v>1</v>
      </c>
      <c r="F190" s="250" t="s">
        <v>244</v>
      </c>
      <c r="G190" s="248"/>
      <c r="H190" s="249" t="s">
        <v>1</v>
      </c>
      <c r="I190" s="251"/>
      <c r="J190" s="248"/>
      <c r="K190" s="248"/>
      <c r="L190" s="252"/>
      <c r="M190" s="253"/>
      <c r="N190" s="254"/>
      <c r="O190" s="254"/>
      <c r="P190" s="254"/>
      <c r="Q190" s="254"/>
      <c r="R190" s="254"/>
      <c r="S190" s="254"/>
      <c r="T190" s="25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6" t="s">
        <v>184</v>
      </c>
      <c r="AU190" s="256" t="s">
        <v>85</v>
      </c>
      <c r="AV190" s="13" t="s">
        <v>21</v>
      </c>
      <c r="AW190" s="13" t="s">
        <v>34</v>
      </c>
      <c r="AX190" s="13" t="s">
        <v>77</v>
      </c>
      <c r="AY190" s="256" t="s">
        <v>173</v>
      </c>
    </row>
    <row r="191" s="14" customFormat="1">
      <c r="A191" s="14"/>
      <c r="B191" s="257"/>
      <c r="C191" s="258"/>
      <c r="D191" s="242" t="s">
        <v>184</v>
      </c>
      <c r="E191" s="259" t="s">
        <v>1</v>
      </c>
      <c r="F191" s="260" t="s">
        <v>245</v>
      </c>
      <c r="G191" s="258"/>
      <c r="H191" s="261">
        <v>7.8200000000000003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7" t="s">
        <v>184</v>
      </c>
      <c r="AU191" s="267" t="s">
        <v>85</v>
      </c>
      <c r="AV191" s="14" t="s">
        <v>85</v>
      </c>
      <c r="AW191" s="14" t="s">
        <v>34</v>
      </c>
      <c r="AX191" s="14" t="s">
        <v>77</v>
      </c>
      <c r="AY191" s="267" t="s">
        <v>173</v>
      </c>
    </row>
    <row r="192" s="13" customFormat="1">
      <c r="A192" s="13"/>
      <c r="B192" s="247"/>
      <c r="C192" s="248"/>
      <c r="D192" s="242" t="s">
        <v>184</v>
      </c>
      <c r="E192" s="249" t="s">
        <v>1</v>
      </c>
      <c r="F192" s="250" t="s">
        <v>246</v>
      </c>
      <c r="G192" s="248"/>
      <c r="H192" s="249" t="s">
        <v>1</v>
      </c>
      <c r="I192" s="251"/>
      <c r="J192" s="248"/>
      <c r="K192" s="248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184</v>
      </c>
      <c r="AU192" s="256" t="s">
        <v>85</v>
      </c>
      <c r="AV192" s="13" t="s">
        <v>21</v>
      </c>
      <c r="AW192" s="13" t="s">
        <v>34</v>
      </c>
      <c r="AX192" s="13" t="s">
        <v>77</v>
      </c>
      <c r="AY192" s="256" t="s">
        <v>173</v>
      </c>
    </row>
    <row r="193" s="14" customFormat="1">
      <c r="A193" s="14"/>
      <c r="B193" s="257"/>
      <c r="C193" s="258"/>
      <c r="D193" s="242" t="s">
        <v>184</v>
      </c>
      <c r="E193" s="259" t="s">
        <v>1</v>
      </c>
      <c r="F193" s="260" t="s">
        <v>247</v>
      </c>
      <c r="G193" s="258"/>
      <c r="H193" s="261">
        <v>9.4570000000000007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7" t="s">
        <v>184</v>
      </c>
      <c r="AU193" s="267" t="s">
        <v>85</v>
      </c>
      <c r="AV193" s="14" t="s">
        <v>85</v>
      </c>
      <c r="AW193" s="14" t="s">
        <v>34</v>
      </c>
      <c r="AX193" s="14" t="s">
        <v>77</v>
      </c>
      <c r="AY193" s="267" t="s">
        <v>173</v>
      </c>
    </row>
    <row r="194" s="15" customFormat="1">
      <c r="A194" s="15"/>
      <c r="B194" s="268"/>
      <c r="C194" s="269"/>
      <c r="D194" s="242" t="s">
        <v>184</v>
      </c>
      <c r="E194" s="270" t="s">
        <v>1</v>
      </c>
      <c r="F194" s="271" t="s">
        <v>187</v>
      </c>
      <c r="G194" s="269"/>
      <c r="H194" s="272">
        <v>17.277000000000001</v>
      </c>
      <c r="I194" s="273"/>
      <c r="J194" s="269"/>
      <c r="K194" s="269"/>
      <c r="L194" s="274"/>
      <c r="M194" s="275"/>
      <c r="N194" s="276"/>
      <c r="O194" s="276"/>
      <c r="P194" s="276"/>
      <c r="Q194" s="276"/>
      <c r="R194" s="276"/>
      <c r="S194" s="276"/>
      <c r="T194" s="27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8" t="s">
        <v>184</v>
      </c>
      <c r="AU194" s="278" t="s">
        <v>85</v>
      </c>
      <c r="AV194" s="15" t="s">
        <v>180</v>
      </c>
      <c r="AW194" s="15" t="s">
        <v>34</v>
      </c>
      <c r="AX194" s="15" t="s">
        <v>21</v>
      </c>
      <c r="AY194" s="278" t="s">
        <v>173</v>
      </c>
    </row>
    <row r="195" s="2" customFormat="1">
      <c r="A195" s="39"/>
      <c r="B195" s="40"/>
      <c r="C195" s="229" t="s">
        <v>248</v>
      </c>
      <c r="D195" s="229" t="s">
        <v>175</v>
      </c>
      <c r="E195" s="230" t="s">
        <v>249</v>
      </c>
      <c r="F195" s="231" t="s">
        <v>250</v>
      </c>
      <c r="G195" s="232" t="s">
        <v>251</v>
      </c>
      <c r="H195" s="233">
        <v>279.85599999999999</v>
      </c>
      <c r="I195" s="234"/>
      <c r="J195" s="235">
        <f>ROUND(I195*H195,2)</f>
        <v>0</v>
      </c>
      <c r="K195" s="231" t="s">
        <v>179</v>
      </c>
      <c r="L195" s="45"/>
      <c r="M195" s="236" t="s">
        <v>1</v>
      </c>
      <c r="N195" s="237" t="s">
        <v>42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180</v>
      </c>
      <c r="AT195" s="240" t="s">
        <v>175</v>
      </c>
      <c r="AU195" s="240" t="s">
        <v>85</v>
      </c>
      <c r="AY195" s="18" t="s">
        <v>173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21</v>
      </c>
      <c r="BK195" s="241">
        <f>ROUND(I195*H195,2)</f>
        <v>0</v>
      </c>
      <c r="BL195" s="18" t="s">
        <v>180</v>
      </c>
      <c r="BM195" s="240" t="s">
        <v>252</v>
      </c>
    </row>
    <row r="196" s="2" customFormat="1">
      <c r="A196" s="39"/>
      <c r="B196" s="40"/>
      <c r="C196" s="41"/>
      <c r="D196" s="242" t="s">
        <v>182</v>
      </c>
      <c r="E196" s="41"/>
      <c r="F196" s="243" t="s">
        <v>253</v>
      </c>
      <c r="G196" s="41"/>
      <c r="H196" s="41"/>
      <c r="I196" s="244"/>
      <c r="J196" s="41"/>
      <c r="K196" s="41"/>
      <c r="L196" s="45"/>
      <c r="M196" s="245"/>
      <c r="N196" s="24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182</v>
      </c>
      <c r="AU196" s="18" t="s">
        <v>85</v>
      </c>
    </row>
    <row r="197" s="2" customFormat="1">
      <c r="A197" s="39"/>
      <c r="B197" s="40"/>
      <c r="C197" s="41"/>
      <c r="D197" s="242" t="s">
        <v>197</v>
      </c>
      <c r="E197" s="41"/>
      <c r="F197" s="279" t="s">
        <v>254</v>
      </c>
      <c r="G197" s="41"/>
      <c r="H197" s="41"/>
      <c r="I197" s="244"/>
      <c r="J197" s="41"/>
      <c r="K197" s="41"/>
      <c r="L197" s="45"/>
      <c r="M197" s="245"/>
      <c r="N197" s="24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197</v>
      </c>
      <c r="AU197" s="18" t="s">
        <v>85</v>
      </c>
    </row>
    <row r="198" s="13" customFormat="1">
      <c r="A198" s="13"/>
      <c r="B198" s="247"/>
      <c r="C198" s="248"/>
      <c r="D198" s="242" t="s">
        <v>184</v>
      </c>
      <c r="E198" s="249" t="s">
        <v>1</v>
      </c>
      <c r="F198" s="250" t="s">
        <v>255</v>
      </c>
      <c r="G198" s="248"/>
      <c r="H198" s="249" t="s">
        <v>1</v>
      </c>
      <c r="I198" s="251"/>
      <c r="J198" s="248"/>
      <c r="K198" s="248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184</v>
      </c>
      <c r="AU198" s="256" t="s">
        <v>85</v>
      </c>
      <c r="AV198" s="13" t="s">
        <v>21</v>
      </c>
      <c r="AW198" s="13" t="s">
        <v>34</v>
      </c>
      <c r="AX198" s="13" t="s">
        <v>77</v>
      </c>
      <c r="AY198" s="256" t="s">
        <v>173</v>
      </c>
    </row>
    <row r="199" s="14" customFormat="1">
      <c r="A199" s="14"/>
      <c r="B199" s="257"/>
      <c r="C199" s="258"/>
      <c r="D199" s="242" t="s">
        <v>184</v>
      </c>
      <c r="E199" s="259" t="s">
        <v>1</v>
      </c>
      <c r="F199" s="260" t="s">
        <v>256</v>
      </c>
      <c r="G199" s="258"/>
      <c r="H199" s="261">
        <v>107.01900000000001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7" t="s">
        <v>184</v>
      </c>
      <c r="AU199" s="267" t="s">
        <v>85</v>
      </c>
      <c r="AV199" s="14" t="s">
        <v>85</v>
      </c>
      <c r="AW199" s="14" t="s">
        <v>34</v>
      </c>
      <c r="AX199" s="14" t="s">
        <v>77</v>
      </c>
      <c r="AY199" s="267" t="s">
        <v>173</v>
      </c>
    </row>
    <row r="200" s="13" customFormat="1">
      <c r="A200" s="13"/>
      <c r="B200" s="247"/>
      <c r="C200" s="248"/>
      <c r="D200" s="242" t="s">
        <v>184</v>
      </c>
      <c r="E200" s="249" t="s">
        <v>1</v>
      </c>
      <c r="F200" s="250" t="s">
        <v>257</v>
      </c>
      <c r="G200" s="248"/>
      <c r="H200" s="249" t="s">
        <v>1</v>
      </c>
      <c r="I200" s="251"/>
      <c r="J200" s="248"/>
      <c r="K200" s="248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184</v>
      </c>
      <c r="AU200" s="256" t="s">
        <v>85</v>
      </c>
      <c r="AV200" s="13" t="s">
        <v>21</v>
      </c>
      <c r="AW200" s="13" t="s">
        <v>34</v>
      </c>
      <c r="AX200" s="13" t="s">
        <v>77</v>
      </c>
      <c r="AY200" s="256" t="s">
        <v>173</v>
      </c>
    </row>
    <row r="201" s="14" customFormat="1">
      <c r="A201" s="14"/>
      <c r="B201" s="257"/>
      <c r="C201" s="258"/>
      <c r="D201" s="242" t="s">
        <v>184</v>
      </c>
      <c r="E201" s="259" t="s">
        <v>1</v>
      </c>
      <c r="F201" s="260" t="s">
        <v>258</v>
      </c>
      <c r="G201" s="258"/>
      <c r="H201" s="261">
        <v>172.83699999999999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7" t="s">
        <v>184</v>
      </c>
      <c r="AU201" s="267" t="s">
        <v>85</v>
      </c>
      <c r="AV201" s="14" t="s">
        <v>85</v>
      </c>
      <c r="AW201" s="14" t="s">
        <v>34</v>
      </c>
      <c r="AX201" s="14" t="s">
        <v>77</v>
      </c>
      <c r="AY201" s="267" t="s">
        <v>173</v>
      </c>
    </row>
    <row r="202" s="15" customFormat="1">
      <c r="A202" s="15"/>
      <c r="B202" s="268"/>
      <c r="C202" s="269"/>
      <c r="D202" s="242" t="s">
        <v>184</v>
      </c>
      <c r="E202" s="270" t="s">
        <v>1</v>
      </c>
      <c r="F202" s="271" t="s">
        <v>187</v>
      </c>
      <c r="G202" s="269"/>
      <c r="H202" s="272">
        <v>279.85599999999999</v>
      </c>
      <c r="I202" s="273"/>
      <c r="J202" s="269"/>
      <c r="K202" s="269"/>
      <c r="L202" s="274"/>
      <c r="M202" s="275"/>
      <c r="N202" s="276"/>
      <c r="O202" s="276"/>
      <c r="P202" s="276"/>
      <c r="Q202" s="276"/>
      <c r="R202" s="276"/>
      <c r="S202" s="276"/>
      <c r="T202" s="27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8" t="s">
        <v>184</v>
      </c>
      <c r="AU202" s="278" t="s">
        <v>85</v>
      </c>
      <c r="AV202" s="15" t="s">
        <v>180</v>
      </c>
      <c r="AW202" s="15" t="s">
        <v>34</v>
      </c>
      <c r="AX202" s="15" t="s">
        <v>21</v>
      </c>
      <c r="AY202" s="278" t="s">
        <v>173</v>
      </c>
    </row>
    <row r="203" s="2" customFormat="1" ht="33" customHeight="1">
      <c r="A203" s="39"/>
      <c r="B203" s="40"/>
      <c r="C203" s="229" t="s">
        <v>26</v>
      </c>
      <c r="D203" s="229" t="s">
        <v>175</v>
      </c>
      <c r="E203" s="230" t="s">
        <v>259</v>
      </c>
      <c r="F203" s="231" t="s">
        <v>260</v>
      </c>
      <c r="G203" s="232" t="s">
        <v>210</v>
      </c>
      <c r="H203" s="233">
        <v>107.01900000000001</v>
      </c>
      <c r="I203" s="234"/>
      <c r="J203" s="235">
        <f>ROUND(I203*H203,2)</f>
        <v>0</v>
      </c>
      <c r="K203" s="231" t="s">
        <v>179</v>
      </c>
      <c r="L203" s="45"/>
      <c r="M203" s="236" t="s">
        <v>1</v>
      </c>
      <c r="N203" s="237" t="s">
        <v>42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180</v>
      </c>
      <c r="AT203" s="240" t="s">
        <v>175</v>
      </c>
      <c r="AU203" s="240" t="s">
        <v>85</v>
      </c>
      <c r="AY203" s="18" t="s">
        <v>173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21</v>
      </c>
      <c r="BK203" s="241">
        <f>ROUND(I203*H203,2)</f>
        <v>0</v>
      </c>
      <c r="BL203" s="18" t="s">
        <v>180</v>
      </c>
      <c r="BM203" s="240" t="s">
        <v>261</v>
      </c>
    </row>
    <row r="204" s="2" customFormat="1">
      <c r="A204" s="39"/>
      <c r="B204" s="40"/>
      <c r="C204" s="41"/>
      <c r="D204" s="242" t="s">
        <v>182</v>
      </c>
      <c r="E204" s="41"/>
      <c r="F204" s="243" t="s">
        <v>262</v>
      </c>
      <c r="G204" s="41"/>
      <c r="H204" s="41"/>
      <c r="I204" s="244"/>
      <c r="J204" s="41"/>
      <c r="K204" s="41"/>
      <c r="L204" s="45"/>
      <c r="M204" s="245"/>
      <c r="N204" s="24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182</v>
      </c>
      <c r="AU204" s="18" t="s">
        <v>85</v>
      </c>
    </row>
    <row r="205" s="14" customFormat="1">
      <c r="A205" s="14"/>
      <c r="B205" s="257"/>
      <c r="C205" s="258"/>
      <c r="D205" s="242" t="s">
        <v>184</v>
      </c>
      <c r="E205" s="259" t="s">
        <v>1</v>
      </c>
      <c r="F205" s="260" t="s">
        <v>256</v>
      </c>
      <c r="G205" s="258"/>
      <c r="H205" s="261">
        <v>107.01900000000001</v>
      </c>
      <c r="I205" s="262"/>
      <c r="J205" s="258"/>
      <c r="K205" s="258"/>
      <c r="L205" s="263"/>
      <c r="M205" s="264"/>
      <c r="N205" s="265"/>
      <c r="O205" s="265"/>
      <c r="P205" s="265"/>
      <c r="Q205" s="265"/>
      <c r="R205" s="265"/>
      <c r="S205" s="265"/>
      <c r="T205" s="26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7" t="s">
        <v>184</v>
      </c>
      <c r="AU205" s="267" t="s">
        <v>85</v>
      </c>
      <c r="AV205" s="14" t="s">
        <v>85</v>
      </c>
      <c r="AW205" s="14" t="s">
        <v>34</v>
      </c>
      <c r="AX205" s="14" t="s">
        <v>77</v>
      </c>
      <c r="AY205" s="267" t="s">
        <v>173</v>
      </c>
    </row>
    <row r="206" s="15" customFormat="1">
      <c r="A206" s="15"/>
      <c r="B206" s="268"/>
      <c r="C206" s="269"/>
      <c r="D206" s="242" t="s">
        <v>184</v>
      </c>
      <c r="E206" s="270" t="s">
        <v>1</v>
      </c>
      <c r="F206" s="271" t="s">
        <v>187</v>
      </c>
      <c r="G206" s="269"/>
      <c r="H206" s="272">
        <v>107.01900000000001</v>
      </c>
      <c r="I206" s="273"/>
      <c r="J206" s="269"/>
      <c r="K206" s="269"/>
      <c r="L206" s="274"/>
      <c r="M206" s="275"/>
      <c r="N206" s="276"/>
      <c r="O206" s="276"/>
      <c r="P206" s="276"/>
      <c r="Q206" s="276"/>
      <c r="R206" s="276"/>
      <c r="S206" s="276"/>
      <c r="T206" s="277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8" t="s">
        <v>184</v>
      </c>
      <c r="AU206" s="278" t="s">
        <v>85</v>
      </c>
      <c r="AV206" s="15" t="s">
        <v>180</v>
      </c>
      <c r="AW206" s="15" t="s">
        <v>34</v>
      </c>
      <c r="AX206" s="15" t="s">
        <v>21</v>
      </c>
      <c r="AY206" s="278" t="s">
        <v>173</v>
      </c>
    </row>
    <row r="207" s="2" customFormat="1">
      <c r="A207" s="39"/>
      <c r="B207" s="40"/>
      <c r="C207" s="229" t="s">
        <v>263</v>
      </c>
      <c r="D207" s="229" t="s">
        <v>175</v>
      </c>
      <c r="E207" s="230" t="s">
        <v>264</v>
      </c>
      <c r="F207" s="231" t="s">
        <v>265</v>
      </c>
      <c r="G207" s="232" t="s">
        <v>210</v>
      </c>
      <c r="H207" s="233">
        <v>321.05700000000002</v>
      </c>
      <c r="I207" s="234"/>
      <c r="J207" s="235">
        <f>ROUND(I207*H207,2)</f>
        <v>0</v>
      </c>
      <c r="K207" s="231" t="s">
        <v>179</v>
      </c>
      <c r="L207" s="45"/>
      <c r="M207" s="236" t="s">
        <v>1</v>
      </c>
      <c r="N207" s="237" t="s">
        <v>42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180</v>
      </c>
      <c r="AT207" s="240" t="s">
        <v>175</v>
      </c>
      <c r="AU207" s="240" t="s">
        <v>85</v>
      </c>
      <c r="AY207" s="18" t="s">
        <v>173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21</v>
      </c>
      <c r="BK207" s="241">
        <f>ROUND(I207*H207,2)</f>
        <v>0</v>
      </c>
      <c r="BL207" s="18" t="s">
        <v>180</v>
      </c>
      <c r="BM207" s="240" t="s">
        <v>266</v>
      </c>
    </row>
    <row r="208" s="2" customFormat="1">
      <c r="A208" s="39"/>
      <c r="B208" s="40"/>
      <c r="C208" s="41"/>
      <c r="D208" s="242" t="s">
        <v>182</v>
      </c>
      <c r="E208" s="41"/>
      <c r="F208" s="243" t="s">
        <v>267</v>
      </c>
      <c r="G208" s="41"/>
      <c r="H208" s="41"/>
      <c r="I208" s="244"/>
      <c r="J208" s="41"/>
      <c r="K208" s="41"/>
      <c r="L208" s="45"/>
      <c r="M208" s="245"/>
      <c r="N208" s="24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182</v>
      </c>
      <c r="AU208" s="18" t="s">
        <v>85</v>
      </c>
    </row>
    <row r="209" s="2" customFormat="1">
      <c r="A209" s="39"/>
      <c r="B209" s="40"/>
      <c r="C209" s="41"/>
      <c r="D209" s="242" t="s">
        <v>197</v>
      </c>
      <c r="E209" s="41"/>
      <c r="F209" s="279" t="s">
        <v>268</v>
      </c>
      <c r="G209" s="41"/>
      <c r="H209" s="41"/>
      <c r="I209" s="244"/>
      <c r="J209" s="41"/>
      <c r="K209" s="41"/>
      <c r="L209" s="45"/>
      <c r="M209" s="245"/>
      <c r="N209" s="24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197</v>
      </c>
      <c r="AU209" s="18" t="s">
        <v>85</v>
      </c>
    </row>
    <row r="210" s="14" customFormat="1">
      <c r="A210" s="14"/>
      <c r="B210" s="257"/>
      <c r="C210" s="258"/>
      <c r="D210" s="242" t="s">
        <v>184</v>
      </c>
      <c r="E210" s="259" t="s">
        <v>1</v>
      </c>
      <c r="F210" s="260" t="s">
        <v>269</v>
      </c>
      <c r="G210" s="258"/>
      <c r="H210" s="261">
        <v>321.05700000000002</v>
      </c>
      <c r="I210" s="262"/>
      <c r="J210" s="258"/>
      <c r="K210" s="258"/>
      <c r="L210" s="263"/>
      <c r="M210" s="264"/>
      <c r="N210" s="265"/>
      <c r="O210" s="265"/>
      <c r="P210" s="265"/>
      <c r="Q210" s="265"/>
      <c r="R210" s="265"/>
      <c r="S210" s="265"/>
      <c r="T210" s="26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7" t="s">
        <v>184</v>
      </c>
      <c r="AU210" s="267" t="s">
        <v>85</v>
      </c>
      <c r="AV210" s="14" t="s">
        <v>85</v>
      </c>
      <c r="AW210" s="14" t="s">
        <v>34</v>
      </c>
      <c r="AX210" s="14" t="s">
        <v>77</v>
      </c>
      <c r="AY210" s="267" t="s">
        <v>173</v>
      </c>
    </row>
    <row r="211" s="15" customFormat="1">
      <c r="A211" s="15"/>
      <c r="B211" s="268"/>
      <c r="C211" s="269"/>
      <c r="D211" s="242" t="s">
        <v>184</v>
      </c>
      <c r="E211" s="270" t="s">
        <v>1</v>
      </c>
      <c r="F211" s="271" t="s">
        <v>187</v>
      </c>
      <c r="G211" s="269"/>
      <c r="H211" s="272">
        <v>321.05700000000002</v>
      </c>
      <c r="I211" s="273"/>
      <c r="J211" s="269"/>
      <c r="K211" s="269"/>
      <c r="L211" s="274"/>
      <c r="M211" s="275"/>
      <c r="N211" s="276"/>
      <c r="O211" s="276"/>
      <c r="P211" s="276"/>
      <c r="Q211" s="276"/>
      <c r="R211" s="276"/>
      <c r="S211" s="276"/>
      <c r="T211" s="277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8" t="s">
        <v>184</v>
      </c>
      <c r="AU211" s="278" t="s">
        <v>85</v>
      </c>
      <c r="AV211" s="15" t="s">
        <v>180</v>
      </c>
      <c r="AW211" s="15" t="s">
        <v>34</v>
      </c>
      <c r="AX211" s="15" t="s">
        <v>21</v>
      </c>
      <c r="AY211" s="278" t="s">
        <v>173</v>
      </c>
    </row>
    <row r="212" s="2" customFormat="1">
      <c r="A212" s="39"/>
      <c r="B212" s="40"/>
      <c r="C212" s="229" t="s">
        <v>270</v>
      </c>
      <c r="D212" s="229" t="s">
        <v>175</v>
      </c>
      <c r="E212" s="230" t="s">
        <v>271</v>
      </c>
      <c r="F212" s="231" t="s">
        <v>272</v>
      </c>
      <c r="G212" s="232" t="s">
        <v>210</v>
      </c>
      <c r="H212" s="233">
        <v>107.01900000000001</v>
      </c>
      <c r="I212" s="234"/>
      <c r="J212" s="235">
        <f>ROUND(I212*H212,2)</f>
        <v>0</v>
      </c>
      <c r="K212" s="231" t="s">
        <v>179</v>
      </c>
      <c r="L212" s="45"/>
      <c r="M212" s="236" t="s">
        <v>1</v>
      </c>
      <c r="N212" s="237" t="s">
        <v>42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180</v>
      </c>
      <c r="AT212" s="240" t="s">
        <v>175</v>
      </c>
      <c r="AU212" s="240" t="s">
        <v>85</v>
      </c>
      <c r="AY212" s="18" t="s">
        <v>173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21</v>
      </c>
      <c r="BK212" s="241">
        <f>ROUND(I212*H212,2)</f>
        <v>0</v>
      </c>
      <c r="BL212" s="18" t="s">
        <v>180</v>
      </c>
      <c r="BM212" s="240" t="s">
        <v>273</v>
      </c>
    </row>
    <row r="213" s="2" customFormat="1">
      <c r="A213" s="39"/>
      <c r="B213" s="40"/>
      <c r="C213" s="41"/>
      <c r="D213" s="242" t="s">
        <v>182</v>
      </c>
      <c r="E213" s="41"/>
      <c r="F213" s="243" t="s">
        <v>274</v>
      </c>
      <c r="G213" s="41"/>
      <c r="H213" s="41"/>
      <c r="I213" s="244"/>
      <c r="J213" s="41"/>
      <c r="K213" s="41"/>
      <c r="L213" s="45"/>
      <c r="M213" s="245"/>
      <c r="N213" s="24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182</v>
      </c>
      <c r="AU213" s="18" t="s">
        <v>85</v>
      </c>
    </row>
    <row r="214" s="2" customFormat="1">
      <c r="A214" s="39"/>
      <c r="B214" s="40"/>
      <c r="C214" s="41"/>
      <c r="D214" s="242" t="s">
        <v>197</v>
      </c>
      <c r="E214" s="41"/>
      <c r="F214" s="279" t="s">
        <v>275</v>
      </c>
      <c r="G214" s="41"/>
      <c r="H214" s="41"/>
      <c r="I214" s="244"/>
      <c r="J214" s="41"/>
      <c r="K214" s="41"/>
      <c r="L214" s="45"/>
      <c r="M214" s="245"/>
      <c r="N214" s="24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197</v>
      </c>
      <c r="AU214" s="18" t="s">
        <v>85</v>
      </c>
    </row>
    <row r="215" s="13" customFormat="1">
      <c r="A215" s="13"/>
      <c r="B215" s="247"/>
      <c r="C215" s="248"/>
      <c r="D215" s="242" t="s">
        <v>184</v>
      </c>
      <c r="E215" s="249" t="s">
        <v>1</v>
      </c>
      <c r="F215" s="250" t="s">
        <v>276</v>
      </c>
      <c r="G215" s="248"/>
      <c r="H215" s="249" t="s">
        <v>1</v>
      </c>
      <c r="I215" s="251"/>
      <c r="J215" s="248"/>
      <c r="K215" s="248"/>
      <c r="L215" s="252"/>
      <c r="M215" s="253"/>
      <c r="N215" s="254"/>
      <c r="O215" s="254"/>
      <c r="P215" s="254"/>
      <c r="Q215" s="254"/>
      <c r="R215" s="254"/>
      <c r="S215" s="254"/>
      <c r="T215" s="25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6" t="s">
        <v>184</v>
      </c>
      <c r="AU215" s="256" t="s">
        <v>85</v>
      </c>
      <c r="AV215" s="13" t="s">
        <v>21</v>
      </c>
      <c r="AW215" s="13" t="s">
        <v>34</v>
      </c>
      <c r="AX215" s="13" t="s">
        <v>77</v>
      </c>
      <c r="AY215" s="256" t="s">
        <v>173</v>
      </c>
    </row>
    <row r="216" s="14" customFormat="1">
      <c r="A216" s="14"/>
      <c r="B216" s="257"/>
      <c r="C216" s="258"/>
      <c r="D216" s="242" t="s">
        <v>184</v>
      </c>
      <c r="E216" s="259" t="s">
        <v>1</v>
      </c>
      <c r="F216" s="260" t="s">
        <v>256</v>
      </c>
      <c r="G216" s="258"/>
      <c r="H216" s="261">
        <v>107.01900000000001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7" t="s">
        <v>184</v>
      </c>
      <c r="AU216" s="267" t="s">
        <v>85</v>
      </c>
      <c r="AV216" s="14" t="s">
        <v>85</v>
      </c>
      <c r="AW216" s="14" t="s">
        <v>34</v>
      </c>
      <c r="AX216" s="14" t="s">
        <v>21</v>
      </c>
      <c r="AY216" s="267" t="s">
        <v>173</v>
      </c>
    </row>
    <row r="217" s="2" customFormat="1">
      <c r="A217" s="39"/>
      <c r="B217" s="40"/>
      <c r="C217" s="229" t="s">
        <v>277</v>
      </c>
      <c r="D217" s="229" t="s">
        <v>175</v>
      </c>
      <c r="E217" s="230" t="s">
        <v>278</v>
      </c>
      <c r="F217" s="231" t="s">
        <v>279</v>
      </c>
      <c r="G217" s="232" t="s">
        <v>210</v>
      </c>
      <c r="H217" s="233">
        <v>1</v>
      </c>
      <c r="I217" s="234"/>
      <c r="J217" s="235">
        <f>ROUND(I217*H217,2)</f>
        <v>0</v>
      </c>
      <c r="K217" s="231" t="s">
        <v>179</v>
      </c>
      <c r="L217" s="45"/>
      <c r="M217" s="236" t="s">
        <v>1</v>
      </c>
      <c r="N217" s="237" t="s">
        <v>42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180</v>
      </c>
      <c r="AT217" s="240" t="s">
        <v>175</v>
      </c>
      <c r="AU217" s="240" t="s">
        <v>85</v>
      </c>
      <c r="AY217" s="18" t="s">
        <v>173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21</v>
      </c>
      <c r="BK217" s="241">
        <f>ROUND(I217*H217,2)</f>
        <v>0</v>
      </c>
      <c r="BL217" s="18" t="s">
        <v>180</v>
      </c>
      <c r="BM217" s="240" t="s">
        <v>280</v>
      </c>
    </row>
    <row r="218" s="2" customFormat="1">
      <c r="A218" s="39"/>
      <c r="B218" s="40"/>
      <c r="C218" s="41"/>
      <c r="D218" s="242" t="s">
        <v>182</v>
      </c>
      <c r="E218" s="41"/>
      <c r="F218" s="243" t="s">
        <v>281</v>
      </c>
      <c r="G218" s="41"/>
      <c r="H218" s="41"/>
      <c r="I218" s="244"/>
      <c r="J218" s="41"/>
      <c r="K218" s="41"/>
      <c r="L218" s="45"/>
      <c r="M218" s="245"/>
      <c r="N218" s="24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182</v>
      </c>
      <c r="AU218" s="18" t="s">
        <v>85</v>
      </c>
    </row>
    <row r="219" s="14" customFormat="1">
      <c r="A219" s="14"/>
      <c r="B219" s="257"/>
      <c r="C219" s="258"/>
      <c r="D219" s="242" t="s">
        <v>184</v>
      </c>
      <c r="E219" s="259" t="s">
        <v>1</v>
      </c>
      <c r="F219" s="260" t="s">
        <v>21</v>
      </c>
      <c r="G219" s="258"/>
      <c r="H219" s="261">
        <v>1</v>
      </c>
      <c r="I219" s="262"/>
      <c r="J219" s="258"/>
      <c r="K219" s="258"/>
      <c r="L219" s="263"/>
      <c r="M219" s="264"/>
      <c r="N219" s="265"/>
      <c r="O219" s="265"/>
      <c r="P219" s="265"/>
      <c r="Q219" s="265"/>
      <c r="R219" s="265"/>
      <c r="S219" s="265"/>
      <c r="T219" s="26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7" t="s">
        <v>184</v>
      </c>
      <c r="AU219" s="267" t="s">
        <v>85</v>
      </c>
      <c r="AV219" s="14" t="s">
        <v>85</v>
      </c>
      <c r="AW219" s="14" t="s">
        <v>34</v>
      </c>
      <c r="AX219" s="14" t="s">
        <v>77</v>
      </c>
      <c r="AY219" s="267" t="s">
        <v>173</v>
      </c>
    </row>
    <row r="220" s="15" customFormat="1">
      <c r="A220" s="15"/>
      <c r="B220" s="268"/>
      <c r="C220" s="269"/>
      <c r="D220" s="242" t="s">
        <v>184</v>
      </c>
      <c r="E220" s="270" t="s">
        <v>1</v>
      </c>
      <c r="F220" s="271" t="s">
        <v>187</v>
      </c>
      <c r="G220" s="269"/>
      <c r="H220" s="272">
        <v>1</v>
      </c>
      <c r="I220" s="273"/>
      <c r="J220" s="269"/>
      <c r="K220" s="269"/>
      <c r="L220" s="274"/>
      <c r="M220" s="275"/>
      <c r="N220" s="276"/>
      <c r="O220" s="276"/>
      <c r="P220" s="276"/>
      <c r="Q220" s="276"/>
      <c r="R220" s="276"/>
      <c r="S220" s="276"/>
      <c r="T220" s="27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8" t="s">
        <v>184</v>
      </c>
      <c r="AU220" s="278" t="s">
        <v>85</v>
      </c>
      <c r="AV220" s="15" t="s">
        <v>180</v>
      </c>
      <c r="AW220" s="15" t="s">
        <v>34</v>
      </c>
      <c r="AX220" s="15" t="s">
        <v>21</v>
      </c>
      <c r="AY220" s="278" t="s">
        <v>173</v>
      </c>
    </row>
    <row r="221" s="2" customFormat="1" ht="33" customHeight="1">
      <c r="A221" s="39"/>
      <c r="B221" s="40"/>
      <c r="C221" s="229" t="s">
        <v>282</v>
      </c>
      <c r="D221" s="229" t="s">
        <v>175</v>
      </c>
      <c r="E221" s="230" t="s">
        <v>283</v>
      </c>
      <c r="F221" s="231" t="s">
        <v>284</v>
      </c>
      <c r="G221" s="232" t="s">
        <v>251</v>
      </c>
      <c r="H221" s="233">
        <v>214.03800000000001</v>
      </c>
      <c r="I221" s="234"/>
      <c r="J221" s="235">
        <f>ROUND(I221*H221,2)</f>
        <v>0</v>
      </c>
      <c r="K221" s="231" t="s">
        <v>179</v>
      </c>
      <c r="L221" s="45"/>
      <c r="M221" s="236" t="s">
        <v>1</v>
      </c>
      <c r="N221" s="237" t="s">
        <v>42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180</v>
      </c>
      <c r="AT221" s="240" t="s">
        <v>175</v>
      </c>
      <c r="AU221" s="240" t="s">
        <v>85</v>
      </c>
      <c r="AY221" s="18" t="s">
        <v>173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21</v>
      </c>
      <c r="BK221" s="241">
        <f>ROUND(I221*H221,2)</f>
        <v>0</v>
      </c>
      <c r="BL221" s="18" t="s">
        <v>180</v>
      </c>
      <c r="BM221" s="240" t="s">
        <v>285</v>
      </c>
    </row>
    <row r="222" s="2" customFormat="1">
      <c r="A222" s="39"/>
      <c r="B222" s="40"/>
      <c r="C222" s="41"/>
      <c r="D222" s="242" t="s">
        <v>182</v>
      </c>
      <c r="E222" s="41"/>
      <c r="F222" s="243" t="s">
        <v>286</v>
      </c>
      <c r="G222" s="41"/>
      <c r="H222" s="41"/>
      <c r="I222" s="244"/>
      <c r="J222" s="41"/>
      <c r="K222" s="41"/>
      <c r="L222" s="45"/>
      <c r="M222" s="245"/>
      <c r="N222" s="24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182</v>
      </c>
      <c r="AU222" s="18" t="s">
        <v>85</v>
      </c>
    </row>
    <row r="223" s="14" customFormat="1">
      <c r="A223" s="14"/>
      <c r="B223" s="257"/>
      <c r="C223" s="258"/>
      <c r="D223" s="242" t="s">
        <v>184</v>
      </c>
      <c r="E223" s="259" t="s">
        <v>1</v>
      </c>
      <c r="F223" s="260" t="s">
        <v>287</v>
      </c>
      <c r="G223" s="258"/>
      <c r="H223" s="261">
        <v>214.03800000000001</v>
      </c>
      <c r="I223" s="262"/>
      <c r="J223" s="258"/>
      <c r="K223" s="258"/>
      <c r="L223" s="263"/>
      <c r="M223" s="264"/>
      <c r="N223" s="265"/>
      <c r="O223" s="265"/>
      <c r="P223" s="265"/>
      <c r="Q223" s="265"/>
      <c r="R223" s="265"/>
      <c r="S223" s="265"/>
      <c r="T223" s="26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7" t="s">
        <v>184</v>
      </c>
      <c r="AU223" s="267" t="s">
        <v>85</v>
      </c>
      <c r="AV223" s="14" t="s">
        <v>85</v>
      </c>
      <c r="AW223" s="14" t="s">
        <v>34</v>
      </c>
      <c r="AX223" s="14" t="s">
        <v>77</v>
      </c>
      <c r="AY223" s="267" t="s">
        <v>173</v>
      </c>
    </row>
    <row r="224" s="15" customFormat="1">
      <c r="A224" s="15"/>
      <c r="B224" s="268"/>
      <c r="C224" s="269"/>
      <c r="D224" s="242" t="s">
        <v>184</v>
      </c>
      <c r="E224" s="270" t="s">
        <v>1</v>
      </c>
      <c r="F224" s="271" t="s">
        <v>187</v>
      </c>
      <c r="G224" s="269"/>
      <c r="H224" s="272">
        <v>214.03800000000001</v>
      </c>
      <c r="I224" s="273"/>
      <c r="J224" s="269"/>
      <c r="K224" s="269"/>
      <c r="L224" s="274"/>
      <c r="M224" s="275"/>
      <c r="N224" s="276"/>
      <c r="O224" s="276"/>
      <c r="P224" s="276"/>
      <c r="Q224" s="276"/>
      <c r="R224" s="276"/>
      <c r="S224" s="276"/>
      <c r="T224" s="277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8" t="s">
        <v>184</v>
      </c>
      <c r="AU224" s="278" t="s">
        <v>85</v>
      </c>
      <c r="AV224" s="15" t="s">
        <v>180</v>
      </c>
      <c r="AW224" s="15" t="s">
        <v>34</v>
      </c>
      <c r="AX224" s="15" t="s">
        <v>21</v>
      </c>
      <c r="AY224" s="278" t="s">
        <v>173</v>
      </c>
    </row>
    <row r="225" s="2" customFormat="1">
      <c r="A225" s="39"/>
      <c r="B225" s="40"/>
      <c r="C225" s="229" t="s">
        <v>8</v>
      </c>
      <c r="D225" s="229" t="s">
        <v>175</v>
      </c>
      <c r="E225" s="230" t="s">
        <v>288</v>
      </c>
      <c r="F225" s="231" t="s">
        <v>289</v>
      </c>
      <c r="G225" s="232" t="s">
        <v>210</v>
      </c>
      <c r="H225" s="233">
        <v>113.12000000000001</v>
      </c>
      <c r="I225" s="234"/>
      <c r="J225" s="235">
        <f>ROUND(I225*H225,2)</f>
        <v>0</v>
      </c>
      <c r="K225" s="231" t="s">
        <v>179</v>
      </c>
      <c r="L225" s="45"/>
      <c r="M225" s="236" t="s">
        <v>1</v>
      </c>
      <c r="N225" s="237" t="s">
        <v>42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180</v>
      </c>
      <c r="AT225" s="240" t="s">
        <v>175</v>
      </c>
      <c r="AU225" s="240" t="s">
        <v>85</v>
      </c>
      <c r="AY225" s="18" t="s">
        <v>173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21</v>
      </c>
      <c r="BK225" s="241">
        <f>ROUND(I225*H225,2)</f>
        <v>0</v>
      </c>
      <c r="BL225" s="18" t="s">
        <v>180</v>
      </c>
      <c r="BM225" s="240" t="s">
        <v>290</v>
      </c>
    </row>
    <row r="226" s="2" customFormat="1">
      <c r="A226" s="39"/>
      <c r="B226" s="40"/>
      <c r="C226" s="41"/>
      <c r="D226" s="242" t="s">
        <v>182</v>
      </c>
      <c r="E226" s="41"/>
      <c r="F226" s="243" t="s">
        <v>291</v>
      </c>
      <c r="G226" s="41"/>
      <c r="H226" s="41"/>
      <c r="I226" s="244"/>
      <c r="J226" s="41"/>
      <c r="K226" s="41"/>
      <c r="L226" s="45"/>
      <c r="M226" s="245"/>
      <c r="N226" s="24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182</v>
      </c>
      <c r="AU226" s="18" t="s">
        <v>85</v>
      </c>
    </row>
    <row r="227" s="13" customFormat="1">
      <c r="A227" s="13"/>
      <c r="B227" s="247"/>
      <c r="C227" s="248"/>
      <c r="D227" s="242" t="s">
        <v>184</v>
      </c>
      <c r="E227" s="249" t="s">
        <v>1</v>
      </c>
      <c r="F227" s="250" t="s">
        <v>292</v>
      </c>
      <c r="G227" s="248"/>
      <c r="H227" s="249" t="s">
        <v>1</v>
      </c>
      <c r="I227" s="251"/>
      <c r="J227" s="248"/>
      <c r="K227" s="248"/>
      <c r="L227" s="252"/>
      <c r="M227" s="253"/>
      <c r="N227" s="254"/>
      <c r="O227" s="254"/>
      <c r="P227" s="254"/>
      <c r="Q227" s="254"/>
      <c r="R227" s="254"/>
      <c r="S227" s="254"/>
      <c r="T227" s="25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6" t="s">
        <v>184</v>
      </c>
      <c r="AU227" s="256" t="s">
        <v>85</v>
      </c>
      <c r="AV227" s="13" t="s">
        <v>21</v>
      </c>
      <c r="AW227" s="13" t="s">
        <v>34</v>
      </c>
      <c r="AX227" s="13" t="s">
        <v>77</v>
      </c>
      <c r="AY227" s="256" t="s">
        <v>173</v>
      </c>
    </row>
    <row r="228" s="14" customFormat="1">
      <c r="A228" s="14"/>
      <c r="B228" s="257"/>
      <c r="C228" s="258"/>
      <c r="D228" s="242" t="s">
        <v>184</v>
      </c>
      <c r="E228" s="259" t="s">
        <v>1</v>
      </c>
      <c r="F228" s="260" t="s">
        <v>293</v>
      </c>
      <c r="G228" s="258"/>
      <c r="H228" s="261">
        <v>113.12000000000001</v>
      </c>
      <c r="I228" s="262"/>
      <c r="J228" s="258"/>
      <c r="K228" s="258"/>
      <c r="L228" s="263"/>
      <c r="M228" s="264"/>
      <c r="N228" s="265"/>
      <c r="O228" s="265"/>
      <c r="P228" s="265"/>
      <c r="Q228" s="265"/>
      <c r="R228" s="265"/>
      <c r="S228" s="265"/>
      <c r="T228" s="26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7" t="s">
        <v>184</v>
      </c>
      <c r="AU228" s="267" t="s">
        <v>85</v>
      </c>
      <c r="AV228" s="14" t="s">
        <v>85</v>
      </c>
      <c r="AW228" s="14" t="s">
        <v>34</v>
      </c>
      <c r="AX228" s="14" t="s">
        <v>77</v>
      </c>
      <c r="AY228" s="267" t="s">
        <v>173</v>
      </c>
    </row>
    <row r="229" s="15" customFormat="1">
      <c r="A229" s="15"/>
      <c r="B229" s="268"/>
      <c r="C229" s="269"/>
      <c r="D229" s="242" t="s">
        <v>184</v>
      </c>
      <c r="E229" s="270" t="s">
        <v>1</v>
      </c>
      <c r="F229" s="271" t="s">
        <v>187</v>
      </c>
      <c r="G229" s="269"/>
      <c r="H229" s="272">
        <v>113.12000000000001</v>
      </c>
      <c r="I229" s="273"/>
      <c r="J229" s="269"/>
      <c r="K229" s="269"/>
      <c r="L229" s="274"/>
      <c r="M229" s="275"/>
      <c r="N229" s="276"/>
      <c r="O229" s="276"/>
      <c r="P229" s="276"/>
      <c r="Q229" s="276"/>
      <c r="R229" s="276"/>
      <c r="S229" s="276"/>
      <c r="T229" s="277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8" t="s">
        <v>184</v>
      </c>
      <c r="AU229" s="278" t="s">
        <v>85</v>
      </c>
      <c r="AV229" s="15" t="s">
        <v>180</v>
      </c>
      <c r="AW229" s="15" t="s">
        <v>34</v>
      </c>
      <c r="AX229" s="15" t="s">
        <v>21</v>
      </c>
      <c r="AY229" s="278" t="s">
        <v>173</v>
      </c>
    </row>
    <row r="230" s="2" customFormat="1" ht="16.5" customHeight="1">
      <c r="A230" s="39"/>
      <c r="B230" s="40"/>
      <c r="C230" s="291" t="s">
        <v>294</v>
      </c>
      <c r="D230" s="291" t="s">
        <v>295</v>
      </c>
      <c r="E230" s="292" t="s">
        <v>296</v>
      </c>
      <c r="F230" s="293" t="s">
        <v>297</v>
      </c>
      <c r="G230" s="294" t="s">
        <v>251</v>
      </c>
      <c r="H230" s="295">
        <v>214.928</v>
      </c>
      <c r="I230" s="296"/>
      <c r="J230" s="297">
        <f>ROUND(I230*H230,2)</f>
        <v>0</v>
      </c>
      <c r="K230" s="293" t="s">
        <v>179</v>
      </c>
      <c r="L230" s="298"/>
      <c r="M230" s="299" t="s">
        <v>1</v>
      </c>
      <c r="N230" s="300" t="s">
        <v>42</v>
      </c>
      <c r="O230" s="92"/>
      <c r="P230" s="238">
        <f>O230*H230</f>
        <v>0</v>
      </c>
      <c r="Q230" s="238">
        <v>1</v>
      </c>
      <c r="R230" s="238">
        <f>Q230*H230</f>
        <v>214.928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238</v>
      </c>
      <c r="AT230" s="240" t="s">
        <v>295</v>
      </c>
      <c r="AU230" s="240" t="s">
        <v>85</v>
      </c>
      <c r="AY230" s="18" t="s">
        <v>173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21</v>
      </c>
      <c r="BK230" s="241">
        <f>ROUND(I230*H230,2)</f>
        <v>0</v>
      </c>
      <c r="BL230" s="18" t="s">
        <v>180</v>
      </c>
      <c r="BM230" s="240" t="s">
        <v>298</v>
      </c>
    </row>
    <row r="231" s="2" customFormat="1">
      <c r="A231" s="39"/>
      <c r="B231" s="40"/>
      <c r="C231" s="41"/>
      <c r="D231" s="242" t="s">
        <v>182</v>
      </c>
      <c r="E231" s="41"/>
      <c r="F231" s="243" t="s">
        <v>297</v>
      </c>
      <c r="G231" s="41"/>
      <c r="H231" s="41"/>
      <c r="I231" s="244"/>
      <c r="J231" s="41"/>
      <c r="K231" s="41"/>
      <c r="L231" s="45"/>
      <c r="M231" s="245"/>
      <c r="N231" s="24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182</v>
      </c>
      <c r="AU231" s="18" t="s">
        <v>85</v>
      </c>
    </row>
    <row r="232" s="13" customFormat="1">
      <c r="A232" s="13"/>
      <c r="B232" s="247"/>
      <c r="C232" s="248"/>
      <c r="D232" s="242" t="s">
        <v>184</v>
      </c>
      <c r="E232" s="249" t="s">
        <v>1</v>
      </c>
      <c r="F232" s="250" t="s">
        <v>299</v>
      </c>
      <c r="G232" s="248"/>
      <c r="H232" s="249" t="s">
        <v>1</v>
      </c>
      <c r="I232" s="251"/>
      <c r="J232" s="248"/>
      <c r="K232" s="248"/>
      <c r="L232" s="252"/>
      <c r="M232" s="253"/>
      <c r="N232" s="254"/>
      <c r="O232" s="254"/>
      <c r="P232" s="254"/>
      <c r="Q232" s="254"/>
      <c r="R232" s="254"/>
      <c r="S232" s="254"/>
      <c r="T232" s="25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6" t="s">
        <v>184</v>
      </c>
      <c r="AU232" s="256" t="s">
        <v>85</v>
      </c>
      <c r="AV232" s="13" t="s">
        <v>21</v>
      </c>
      <c r="AW232" s="13" t="s">
        <v>34</v>
      </c>
      <c r="AX232" s="13" t="s">
        <v>77</v>
      </c>
      <c r="AY232" s="256" t="s">
        <v>173</v>
      </c>
    </row>
    <row r="233" s="14" customFormat="1">
      <c r="A233" s="14"/>
      <c r="B233" s="257"/>
      <c r="C233" s="258"/>
      <c r="D233" s="242" t="s">
        <v>184</v>
      </c>
      <c r="E233" s="259" t="s">
        <v>1</v>
      </c>
      <c r="F233" s="260" t="s">
        <v>300</v>
      </c>
      <c r="G233" s="258"/>
      <c r="H233" s="261">
        <v>214.928</v>
      </c>
      <c r="I233" s="262"/>
      <c r="J233" s="258"/>
      <c r="K233" s="258"/>
      <c r="L233" s="263"/>
      <c r="M233" s="264"/>
      <c r="N233" s="265"/>
      <c r="O233" s="265"/>
      <c r="P233" s="265"/>
      <c r="Q233" s="265"/>
      <c r="R233" s="265"/>
      <c r="S233" s="265"/>
      <c r="T233" s="26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7" t="s">
        <v>184</v>
      </c>
      <c r="AU233" s="267" t="s">
        <v>85</v>
      </c>
      <c r="AV233" s="14" t="s">
        <v>85</v>
      </c>
      <c r="AW233" s="14" t="s">
        <v>34</v>
      </c>
      <c r="AX233" s="14" t="s">
        <v>77</v>
      </c>
      <c r="AY233" s="267" t="s">
        <v>173</v>
      </c>
    </row>
    <row r="234" s="15" customFormat="1">
      <c r="A234" s="15"/>
      <c r="B234" s="268"/>
      <c r="C234" s="269"/>
      <c r="D234" s="242" t="s">
        <v>184</v>
      </c>
      <c r="E234" s="270" t="s">
        <v>1</v>
      </c>
      <c r="F234" s="271" t="s">
        <v>187</v>
      </c>
      <c r="G234" s="269"/>
      <c r="H234" s="272">
        <v>214.928</v>
      </c>
      <c r="I234" s="273"/>
      <c r="J234" s="269"/>
      <c r="K234" s="269"/>
      <c r="L234" s="274"/>
      <c r="M234" s="275"/>
      <c r="N234" s="276"/>
      <c r="O234" s="276"/>
      <c r="P234" s="276"/>
      <c r="Q234" s="276"/>
      <c r="R234" s="276"/>
      <c r="S234" s="276"/>
      <c r="T234" s="277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8" t="s">
        <v>184</v>
      </c>
      <c r="AU234" s="278" t="s">
        <v>85</v>
      </c>
      <c r="AV234" s="15" t="s">
        <v>180</v>
      </c>
      <c r="AW234" s="15" t="s">
        <v>34</v>
      </c>
      <c r="AX234" s="15" t="s">
        <v>21</v>
      </c>
      <c r="AY234" s="278" t="s">
        <v>173</v>
      </c>
    </row>
    <row r="235" s="2" customFormat="1">
      <c r="A235" s="39"/>
      <c r="B235" s="40"/>
      <c r="C235" s="229" t="s">
        <v>301</v>
      </c>
      <c r="D235" s="229" t="s">
        <v>175</v>
      </c>
      <c r="E235" s="230" t="s">
        <v>302</v>
      </c>
      <c r="F235" s="231" t="s">
        <v>303</v>
      </c>
      <c r="G235" s="232" t="s">
        <v>178</v>
      </c>
      <c r="H235" s="233">
        <v>64</v>
      </c>
      <c r="I235" s="234"/>
      <c r="J235" s="235">
        <f>ROUND(I235*H235,2)</f>
        <v>0</v>
      </c>
      <c r="K235" s="231" t="s">
        <v>179</v>
      </c>
      <c r="L235" s="45"/>
      <c r="M235" s="236" t="s">
        <v>1</v>
      </c>
      <c r="N235" s="237" t="s">
        <v>42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180</v>
      </c>
      <c r="AT235" s="240" t="s">
        <v>175</v>
      </c>
      <c r="AU235" s="240" t="s">
        <v>85</v>
      </c>
      <c r="AY235" s="18" t="s">
        <v>173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21</v>
      </c>
      <c r="BK235" s="241">
        <f>ROUND(I235*H235,2)</f>
        <v>0</v>
      </c>
      <c r="BL235" s="18" t="s">
        <v>180</v>
      </c>
      <c r="BM235" s="240" t="s">
        <v>304</v>
      </c>
    </row>
    <row r="236" s="2" customFormat="1">
      <c r="A236" s="39"/>
      <c r="B236" s="40"/>
      <c r="C236" s="41"/>
      <c r="D236" s="242" t="s">
        <v>182</v>
      </c>
      <c r="E236" s="41"/>
      <c r="F236" s="243" t="s">
        <v>305</v>
      </c>
      <c r="G236" s="41"/>
      <c r="H236" s="41"/>
      <c r="I236" s="244"/>
      <c r="J236" s="41"/>
      <c r="K236" s="41"/>
      <c r="L236" s="45"/>
      <c r="M236" s="245"/>
      <c r="N236" s="24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182</v>
      </c>
      <c r="AU236" s="18" t="s">
        <v>85</v>
      </c>
    </row>
    <row r="237" s="13" customFormat="1">
      <c r="A237" s="13"/>
      <c r="B237" s="247"/>
      <c r="C237" s="248"/>
      <c r="D237" s="242" t="s">
        <v>184</v>
      </c>
      <c r="E237" s="249" t="s">
        <v>1</v>
      </c>
      <c r="F237" s="250" t="s">
        <v>185</v>
      </c>
      <c r="G237" s="248"/>
      <c r="H237" s="249" t="s">
        <v>1</v>
      </c>
      <c r="I237" s="251"/>
      <c r="J237" s="248"/>
      <c r="K237" s="248"/>
      <c r="L237" s="252"/>
      <c r="M237" s="253"/>
      <c r="N237" s="254"/>
      <c r="O237" s="254"/>
      <c r="P237" s="254"/>
      <c r="Q237" s="254"/>
      <c r="R237" s="254"/>
      <c r="S237" s="254"/>
      <c r="T237" s="25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6" t="s">
        <v>184</v>
      </c>
      <c r="AU237" s="256" t="s">
        <v>85</v>
      </c>
      <c r="AV237" s="13" t="s">
        <v>21</v>
      </c>
      <c r="AW237" s="13" t="s">
        <v>34</v>
      </c>
      <c r="AX237" s="13" t="s">
        <v>77</v>
      </c>
      <c r="AY237" s="256" t="s">
        <v>173</v>
      </c>
    </row>
    <row r="238" s="14" customFormat="1">
      <c r="A238" s="14"/>
      <c r="B238" s="257"/>
      <c r="C238" s="258"/>
      <c r="D238" s="242" t="s">
        <v>184</v>
      </c>
      <c r="E238" s="259" t="s">
        <v>1</v>
      </c>
      <c r="F238" s="260" t="s">
        <v>186</v>
      </c>
      <c r="G238" s="258"/>
      <c r="H238" s="261">
        <v>64</v>
      </c>
      <c r="I238" s="262"/>
      <c r="J238" s="258"/>
      <c r="K238" s="258"/>
      <c r="L238" s="263"/>
      <c r="M238" s="264"/>
      <c r="N238" s="265"/>
      <c r="O238" s="265"/>
      <c r="P238" s="265"/>
      <c r="Q238" s="265"/>
      <c r="R238" s="265"/>
      <c r="S238" s="265"/>
      <c r="T238" s="26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7" t="s">
        <v>184</v>
      </c>
      <c r="AU238" s="267" t="s">
        <v>85</v>
      </c>
      <c r="AV238" s="14" t="s">
        <v>85</v>
      </c>
      <c r="AW238" s="14" t="s">
        <v>34</v>
      </c>
      <c r="AX238" s="14" t="s">
        <v>77</v>
      </c>
      <c r="AY238" s="267" t="s">
        <v>173</v>
      </c>
    </row>
    <row r="239" s="15" customFormat="1">
      <c r="A239" s="15"/>
      <c r="B239" s="268"/>
      <c r="C239" s="269"/>
      <c r="D239" s="242" t="s">
        <v>184</v>
      </c>
      <c r="E239" s="270" t="s">
        <v>1</v>
      </c>
      <c r="F239" s="271" t="s">
        <v>187</v>
      </c>
      <c r="G239" s="269"/>
      <c r="H239" s="272">
        <v>64</v>
      </c>
      <c r="I239" s="273"/>
      <c r="J239" s="269"/>
      <c r="K239" s="269"/>
      <c r="L239" s="274"/>
      <c r="M239" s="275"/>
      <c r="N239" s="276"/>
      <c r="O239" s="276"/>
      <c r="P239" s="276"/>
      <c r="Q239" s="276"/>
      <c r="R239" s="276"/>
      <c r="S239" s="276"/>
      <c r="T239" s="27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8" t="s">
        <v>184</v>
      </c>
      <c r="AU239" s="278" t="s">
        <v>85</v>
      </c>
      <c r="AV239" s="15" t="s">
        <v>180</v>
      </c>
      <c r="AW239" s="15" t="s">
        <v>34</v>
      </c>
      <c r="AX239" s="15" t="s">
        <v>21</v>
      </c>
      <c r="AY239" s="278" t="s">
        <v>173</v>
      </c>
    </row>
    <row r="240" s="2" customFormat="1" ht="16.5" customHeight="1">
      <c r="A240" s="39"/>
      <c r="B240" s="40"/>
      <c r="C240" s="291" t="s">
        <v>306</v>
      </c>
      <c r="D240" s="291" t="s">
        <v>295</v>
      </c>
      <c r="E240" s="292" t="s">
        <v>307</v>
      </c>
      <c r="F240" s="293" t="s">
        <v>308</v>
      </c>
      <c r="G240" s="294" t="s">
        <v>309</v>
      </c>
      <c r="H240" s="295">
        <v>1.9199999999999999</v>
      </c>
      <c r="I240" s="296"/>
      <c r="J240" s="297">
        <f>ROUND(I240*H240,2)</f>
        <v>0</v>
      </c>
      <c r="K240" s="293" t="s">
        <v>179</v>
      </c>
      <c r="L240" s="298"/>
      <c r="M240" s="299" t="s">
        <v>1</v>
      </c>
      <c r="N240" s="300" t="s">
        <v>42</v>
      </c>
      <c r="O240" s="92"/>
      <c r="P240" s="238">
        <f>O240*H240</f>
        <v>0</v>
      </c>
      <c r="Q240" s="238">
        <v>0.001</v>
      </c>
      <c r="R240" s="238">
        <f>Q240*H240</f>
        <v>0.0019200000000000001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238</v>
      </c>
      <c r="AT240" s="240" t="s">
        <v>295</v>
      </c>
      <c r="AU240" s="240" t="s">
        <v>85</v>
      </c>
      <c r="AY240" s="18" t="s">
        <v>173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21</v>
      </c>
      <c r="BK240" s="241">
        <f>ROUND(I240*H240,2)</f>
        <v>0</v>
      </c>
      <c r="BL240" s="18" t="s">
        <v>180</v>
      </c>
      <c r="BM240" s="240" t="s">
        <v>310</v>
      </c>
    </row>
    <row r="241" s="2" customFormat="1">
      <c r="A241" s="39"/>
      <c r="B241" s="40"/>
      <c r="C241" s="41"/>
      <c r="D241" s="242" t="s">
        <v>182</v>
      </c>
      <c r="E241" s="41"/>
      <c r="F241" s="243" t="s">
        <v>308</v>
      </c>
      <c r="G241" s="41"/>
      <c r="H241" s="41"/>
      <c r="I241" s="244"/>
      <c r="J241" s="41"/>
      <c r="K241" s="41"/>
      <c r="L241" s="45"/>
      <c r="M241" s="245"/>
      <c r="N241" s="24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182</v>
      </c>
      <c r="AU241" s="18" t="s">
        <v>85</v>
      </c>
    </row>
    <row r="242" s="14" customFormat="1">
      <c r="A242" s="14"/>
      <c r="B242" s="257"/>
      <c r="C242" s="258"/>
      <c r="D242" s="242" t="s">
        <v>184</v>
      </c>
      <c r="E242" s="259" t="s">
        <v>1</v>
      </c>
      <c r="F242" s="260" t="s">
        <v>311</v>
      </c>
      <c r="G242" s="258"/>
      <c r="H242" s="261">
        <v>1.9199999999999999</v>
      </c>
      <c r="I242" s="262"/>
      <c r="J242" s="258"/>
      <c r="K242" s="258"/>
      <c r="L242" s="263"/>
      <c r="M242" s="264"/>
      <c r="N242" s="265"/>
      <c r="O242" s="265"/>
      <c r="P242" s="265"/>
      <c r="Q242" s="265"/>
      <c r="R242" s="265"/>
      <c r="S242" s="265"/>
      <c r="T242" s="26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7" t="s">
        <v>184</v>
      </c>
      <c r="AU242" s="267" t="s">
        <v>85</v>
      </c>
      <c r="AV242" s="14" t="s">
        <v>85</v>
      </c>
      <c r="AW242" s="14" t="s">
        <v>34</v>
      </c>
      <c r="AX242" s="14" t="s">
        <v>77</v>
      </c>
      <c r="AY242" s="267" t="s">
        <v>173</v>
      </c>
    </row>
    <row r="243" s="15" customFormat="1">
      <c r="A243" s="15"/>
      <c r="B243" s="268"/>
      <c r="C243" s="269"/>
      <c r="D243" s="242" t="s">
        <v>184</v>
      </c>
      <c r="E243" s="270" t="s">
        <v>1</v>
      </c>
      <c r="F243" s="271" t="s">
        <v>187</v>
      </c>
      <c r="G243" s="269"/>
      <c r="H243" s="272">
        <v>1.9199999999999999</v>
      </c>
      <c r="I243" s="273"/>
      <c r="J243" s="269"/>
      <c r="K243" s="269"/>
      <c r="L243" s="274"/>
      <c r="M243" s="275"/>
      <c r="N243" s="276"/>
      <c r="O243" s="276"/>
      <c r="P243" s="276"/>
      <c r="Q243" s="276"/>
      <c r="R243" s="276"/>
      <c r="S243" s="276"/>
      <c r="T243" s="277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8" t="s">
        <v>184</v>
      </c>
      <c r="AU243" s="278" t="s">
        <v>85</v>
      </c>
      <c r="AV243" s="15" t="s">
        <v>180</v>
      </c>
      <c r="AW243" s="15" t="s">
        <v>34</v>
      </c>
      <c r="AX243" s="15" t="s">
        <v>21</v>
      </c>
      <c r="AY243" s="278" t="s">
        <v>173</v>
      </c>
    </row>
    <row r="244" s="2" customFormat="1">
      <c r="A244" s="39"/>
      <c r="B244" s="40"/>
      <c r="C244" s="229" t="s">
        <v>312</v>
      </c>
      <c r="D244" s="229" t="s">
        <v>175</v>
      </c>
      <c r="E244" s="230" t="s">
        <v>313</v>
      </c>
      <c r="F244" s="231" t="s">
        <v>314</v>
      </c>
      <c r="G244" s="232" t="s">
        <v>178</v>
      </c>
      <c r="H244" s="233">
        <v>64</v>
      </c>
      <c r="I244" s="234"/>
      <c r="J244" s="235">
        <f>ROUND(I244*H244,2)</f>
        <v>0</v>
      </c>
      <c r="K244" s="231" t="s">
        <v>179</v>
      </c>
      <c r="L244" s="45"/>
      <c r="M244" s="236" t="s">
        <v>1</v>
      </c>
      <c r="N244" s="237" t="s">
        <v>42</v>
      </c>
      <c r="O244" s="92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180</v>
      </c>
      <c r="AT244" s="240" t="s">
        <v>175</v>
      </c>
      <c r="AU244" s="240" t="s">
        <v>85</v>
      </c>
      <c r="AY244" s="18" t="s">
        <v>173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21</v>
      </c>
      <c r="BK244" s="241">
        <f>ROUND(I244*H244,2)</f>
        <v>0</v>
      </c>
      <c r="BL244" s="18" t="s">
        <v>180</v>
      </c>
      <c r="BM244" s="240" t="s">
        <v>315</v>
      </c>
    </row>
    <row r="245" s="2" customFormat="1">
      <c r="A245" s="39"/>
      <c r="B245" s="40"/>
      <c r="C245" s="41"/>
      <c r="D245" s="242" t="s">
        <v>182</v>
      </c>
      <c r="E245" s="41"/>
      <c r="F245" s="243" t="s">
        <v>316</v>
      </c>
      <c r="G245" s="41"/>
      <c r="H245" s="41"/>
      <c r="I245" s="244"/>
      <c r="J245" s="41"/>
      <c r="K245" s="41"/>
      <c r="L245" s="45"/>
      <c r="M245" s="245"/>
      <c r="N245" s="24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182</v>
      </c>
      <c r="AU245" s="18" t="s">
        <v>85</v>
      </c>
    </row>
    <row r="246" s="13" customFormat="1">
      <c r="A246" s="13"/>
      <c r="B246" s="247"/>
      <c r="C246" s="248"/>
      <c r="D246" s="242" t="s">
        <v>184</v>
      </c>
      <c r="E246" s="249" t="s">
        <v>1</v>
      </c>
      <c r="F246" s="250" t="s">
        <v>317</v>
      </c>
      <c r="G246" s="248"/>
      <c r="H246" s="249" t="s">
        <v>1</v>
      </c>
      <c r="I246" s="251"/>
      <c r="J246" s="248"/>
      <c r="K246" s="248"/>
      <c r="L246" s="252"/>
      <c r="M246" s="253"/>
      <c r="N246" s="254"/>
      <c r="O246" s="254"/>
      <c r="P246" s="254"/>
      <c r="Q246" s="254"/>
      <c r="R246" s="254"/>
      <c r="S246" s="254"/>
      <c r="T246" s="25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6" t="s">
        <v>184</v>
      </c>
      <c r="AU246" s="256" t="s">
        <v>85</v>
      </c>
      <c r="AV246" s="13" t="s">
        <v>21</v>
      </c>
      <c r="AW246" s="13" t="s">
        <v>34</v>
      </c>
      <c r="AX246" s="13" t="s">
        <v>77</v>
      </c>
      <c r="AY246" s="256" t="s">
        <v>173</v>
      </c>
    </row>
    <row r="247" s="14" customFormat="1">
      <c r="A247" s="14"/>
      <c r="B247" s="257"/>
      <c r="C247" s="258"/>
      <c r="D247" s="242" t="s">
        <v>184</v>
      </c>
      <c r="E247" s="259" t="s">
        <v>1</v>
      </c>
      <c r="F247" s="260" t="s">
        <v>318</v>
      </c>
      <c r="G247" s="258"/>
      <c r="H247" s="261">
        <v>64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7" t="s">
        <v>184</v>
      </c>
      <c r="AU247" s="267" t="s">
        <v>85</v>
      </c>
      <c r="AV247" s="14" t="s">
        <v>85</v>
      </c>
      <c r="AW247" s="14" t="s">
        <v>34</v>
      </c>
      <c r="AX247" s="14" t="s">
        <v>77</v>
      </c>
      <c r="AY247" s="267" t="s">
        <v>173</v>
      </c>
    </row>
    <row r="248" s="15" customFormat="1">
      <c r="A248" s="15"/>
      <c r="B248" s="268"/>
      <c r="C248" s="269"/>
      <c r="D248" s="242" t="s">
        <v>184</v>
      </c>
      <c r="E248" s="270" t="s">
        <v>1</v>
      </c>
      <c r="F248" s="271" t="s">
        <v>187</v>
      </c>
      <c r="G248" s="269"/>
      <c r="H248" s="272">
        <v>64</v>
      </c>
      <c r="I248" s="273"/>
      <c r="J248" s="269"/>
      <c r="K248" s="269"/>
      <c r="L248" s="274"/>
      <c r="M248" s="275"/>
      <c r="N248" s="276"/>
      <c r="O248" s="276"/>
      <c r="P248" s="276"/>
      <c r="Q248" s="276"/>
      <c r="R248" s="276"/>
      <c r="S248" s="276"/>
      <c r="T248" s="277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8" t="s">
        <v>184</v>
      </c>
      <c r="AU248" s="278" t="s">
        <v>85</v>
      </c>
      <c r="AV248" s="15" t="s">
        <v>180</v>
      </c>
      <c r="AW248" s="15" t="s">
        <v>34</v>
      </c>
      <c r="AX248" s="15" t="s">
        <v>21</v>
      </c>
      <c r="AY248" s="278" t="s">
        <v>173</v>
      </c>
    </row>
    <row r="249" s="12" customFormat="1" ht="22.8" customHeight="1">
      <c r="A249" s="12"/>
      <c r="B249" s="213"/>
      <c r="C249" s="214"/>
      <c r="D249" s="215" t="s">
        <v>76</v>
      </c>
      <c r="E249" s="227" t="s">
        <v>85</v>
      </c>
      <c r="F249" s="227" t="s">
        <v>319</v>
      </c>
      <c r="G249" s="214"/>
      <c r="H249" s="214"/>
      <c r="I249" s="217"/>
      <c r="J249" s="228">
        <f>BK249</f>
        <v>0</v>
      </c>
      <c r="K249" s="214"/>
      <c r="L249" s="219"/>
      <c r="M249" s="220"/>
      <c r="N249" s="221"/>
      <c r="O249" s="221"/>
      <c r="P249" s="222">
        <f>SUM(P250:P295)</f>
        <v>0</v>
      </c>
      <c r="Q249" s="221"/>
      <c r="R249" s="222">
        <f>SUM(R250:R295)</f>
        <v>27.857018304</v>
      </c>
      <c r="S249" s="221"/>
      <c r="T249" s="223">
        <f>SUM(T250:T295)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4" t="s">
        <v>21</v>
      </c>
      <c r="AT249" s="225" t="s">
        <v>76</v>
      </c>
      <c r="AU249" s="225" t="s">
        <v>21</v>
      </c>
      <c r="AY249" s="224" t="s">
        <v>173</v>
      </c>
      <c r="BK249" s="226">
        <f>SUM(BK250:BK295)</f>
        <v>0</v>
      </c>
    </row>
    <row r="250" s="2" customFormat="1" ht="21.75" customHeight="1">
      <c r="A250" s="39"/>
      <c r="B250" s="40"/>
      <c r="C250" s="229" t="s">
        <v>320</v>
      </c>
      <c r="D250" s="229" t="s">
        <v>175</v>
      </c>
      <c r="E250" s="230" t="s">
        <v>321</v>
      </c>
      <c r="F250" s="231" t="s">
        <v>322</v>
      </c>
      <c r="G250" s="232" t="s">
        <v>210</v>
      </c>
      <c r="H250" s="233">
        <v>9.8680000000000003</v>
      </c>
      <c r="I250" s="234"/>
      <c r="J250" s="235">
        <f>ROUND(I250*H250,2)</f>
        <v>0</v>
      </c>
      <c r="K250" s="231" t="s">
        <v>179</v>
      </c>
      <c r="L250" s="45"/>
      <c r="M250" s="236" t="s">
        <v>1</v>
      </c>
      <c r="N250" s="237" t="s">
        <v>42</v>
      </c>
      <c r="O250" s="92"/>
      <c r="P250" s="238">
        <f>O250*H250</f>
        <v>0</v>
      </c>
      <c r="Q250" s="238">
        <v>2.5262479999999998</v>
      </c>
      <c r="R250" s="238">
        <f>Q250*H250</f>
        <v>24.929015264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180</v>
      </c>
      <c r="AT250" s="240" t="s">
        <v>175</v>
      </c>
      <c r="AU250" s="240" t="s">
        <v>85</v>
      </c>
      <c r="AY250" s="18" t="s">
        <v>173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21</v>
      </c>
      <c r="BK250" s="241">
        <f>ROUND(I250*H250,2)</f>
        <v>0</v>
      </c>
      <c r="BL250" s="18" t="s">
        <v>180</v>
      </c>
      <c r="BM250" s="240" t="s">
        <v>323</v>
      </c>
    </row>
    <row r="251" s="2" customFormat="1">
      <c r="A251" s="39"/>
      <c r="B251" s="40"/>
      <c r="C251" s="41"/>
      <c r="D251" s="242" t="s">
        <v>182</v>
      </c>
      <c r="E251" s="41"/>
      <c r="F251" s="243" t="s">
        <v>324</v>
      </c>
      <c r="G251" s="41"/>
      <c r="H251" s="41"/>
      <c r="I251" s="244"/>
      <c r="J251" s="41"/>
      <c r="K251" s="41"/>
      <c r="L251" s="45"/>
      <c r="M251" s="245"/>
      <c r="N251" s="24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182</v>
      </c>
      <c r="AU251" s="18" t="s">
        <v>85</v>
      </c>
    </row>
    <row r="252" s="13" customFormat="1">
      <c r="A252" s="13"/>
      <c r="B252" s="247"/>
      <c r="C252" s="248"/>
      <c r="D252" s="242" t="s">
        <v>184</v>
      </c>
      <c r="E252" s="249" t="s">
        <v>1</v>
      </c>
      <c r="F252" s="250" t="s">
        <v>325</v>
      </c>
      <c r="G252" s="248"/>
      <c r="H252" s="249" t="s">
        <v>1</v>
      </c>
      <c r="I252" s="251"/>
      <c r="J252" s="248"/>
      <c r="K252" s="248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184</v>
      </c>
      <c r="AU252" s="256" t="s">
        <v>85</v>
      </c>
      <c r="AV252" s="13" t="s">
        <v>21</v>
      </c>
      <c r="AW252" s="13" t="s">
        <v>34</v>
      </c>
      <c r="AX252" s="13" t="s">
        <v>77</v>
      </c>
      <c r="AY252" s="256" t="s">
        <v>173</v>
      </c>
    </row>
    <row r="253" s="14" customFormat="1">
      <c r="A253" s="14"/>
      <c r="B253" s="257"/>
      <c r="C253" s="258"/>
      <c r="D253" s="242" t="s">
        <v>184</v>
      </c>
      <c r="E253" s="259" t="s">
        <v>1</v>
      </c>
      <c r="F253" s="260" t="s">
        <v>326</v>
      </c>
      <c r="G253" s="258"/>
      <c r="H253" s="261">
        <v>8.4299999999999997</v>
      </c>
      <c r="I253" s="262"/>
      <c r="J253" s="258"/>
      <c r="K253" s="258"/>
      <c r="L253" s="263"/>
      <c r="M253" s="264"/>
      <c r="N253" s="265"/>
      <c r="O253" s="265"/>
      <c r="P253" s="265"/>
      <c r="Q253" s="265"/>
      <c r="R253" s="265"/>
      <c r="S253" s="265"/>
      <c r="T253" s="26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7" t="s">
        <v>184</v>
      </c>
      <c r="AU253" s="267" t="s">
        <v>85</v>
      </c>
      <c r="AV253" s="14" t="s">
        <v>85</v>
      </c>
      <c r="AW253" s="14" t="s">
        <v>34</v>
      </c>
      <c r="AX253" s="14" t="s">
        <v>77</v>
      </c>
      <c r="AY253" s="267" t="s">
        <v>173</v>
      </c>
    </row>
    <row r="254" s="13" customFormat="1">
      <c r="A254" s="13"/>
      <c r="B254" s="247"/>
      <c r="C254" s="248"/>
      <c r="D254" s="242" t="s">
        <v>184</v>
      </c>
      <c r="E254" s="249" t="s">
        <v>1</v>
      </c>
      <c r="F254" s="250" t="s">
        <v>327</v>
      </c>
      <c r="G254" s="248"/>
      <c r="H254" s="249" t="s">
        <v>1</v>
      </c>
      <c r="I254" s="251"/>
      <c r="J254" s="248"/>
      <c r="K254" s="248"/>
      <c r="L254" s="252"/>
      <c r="M254" s="253"/>
      <c r="N254" s="254"/>
      <c r="O254" s="254"/>
      <c r="P254" s="254"/>
      <c r="Q254" s="254"/>
      <c r="R254" s="254"/>
      <c r="S254" s="254"/>
      <c r="T254" s="25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6" t="s">
        <v>184</v>
      </c>
      <c r="AU254" s="256" t="s">
        <v>85</v>
      </c>
      <c r="AV254" s="13" t="s">
        <v>21</v>
      </c>
      <c r="AW254" s="13" t="s">
        <v>34</v>
      </c>
      <c r="AX254" s="13" t="s">
        <v>77</v>
      </c>
      <c r="AY254" s="256" t="s">
        <v>173</v>
      </c>
    </row>
    <row r="255" s="14" customFormat="1">
      <c r="A255" s="14"/>
      <c r="B255" s="257"/>
      <c r="C255" s="258"/>
      <c r="D255" s="242" t="s">
        <v>184</v>
      </c>
      <c r="E255" s="259" t="s">
        <v>1</v>
      </c>
      <c r="F255" s="260" t="s">
        <v>328</v>
      </c>
      <c r="G255" s="258"/>
      <c r="H255" s="261">
        <v>-0.51200000000000001</v>
      </c>
      <c r="I255" s="262"/>
      <c r="J255" s="258"/>
      <c r="K255" s="258"/>
      <c r="L255" s="263"/>
      <c r="M255" s="264"/>
      <c r="N255" s="265"/>
      <c r="O255" s="265"/>
      <c r="P255" s="265"/>
      <c r="Q255" s="265"/>
      <c r="R255" s="265"/>
      <c r="S255" s="265"/>
      <c r="T255" s="26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7" t="s">
        <v>184</v>
      </c>
      <c r="AU255" s="267" t="s">
        <v>85</v>
      </c>
      <c r="AV255" s="14" t="s">
        <v>85</v>
      </c>
      <c r="AW255" s="14" t="s">
        <v>34</v>
      </c>
      <c r="AX255" s="14" t="s">
        <v>77</v>
      </c>
      <c r="AY255" s="267" t="s">
        <v>173</v>
      </c>
    </row>
    <row r="256" s="13" customFormat="1">
      <c r="A256" s="13"/>
      <c r="B256" s="247"/>
      <c r="C256" s="248"/>
      <c r="D256" s="242" t="s">
        <v>184</v>
      </c>
      <c r="E256" s="249" t="s">
        <v>1</v>
      </c>
      <c r="F256" s="250" t="s">
        <v>329</v>
      </c>
      <c r="G256" s="248"/>
      <c r="H256" s="249" t="s">
        <v>1</v>
      </c>
      <c r="I256" s="251"/>
      <c r="J256" s="248"/>
      <c r="K256" s="248"/>
      <c r="L256" s="252"/>
      <c r="M256" s="253"/>
      <c r="N256" s="254"/>
      <c r="O256" s="254"/>
      <c r="P256" s="254"/>
      <c r="Q256" s="254"/>
      <c r="R256" s="254"/>
      <c r="S256" s="254"/>
      <c r="T256" s="25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6" t="s">
        <v>184</v>
      </c>
      <c r="AU256" s="256" t="s">
        <v>85</v>
      </c>
      <c r="AV256" s="13" t="s">
        <v>21</v>
      </c>
      <c r="AW256" s="13" t="s">
        <v>34</v>
      </c>
      <c r="AX256" s="13" t="s">
        <v>77</v>
      </c>
      <c r="AY256" s="256" t="s">
        <v>173</v>
      </c>
    </row>
    <row r="257" s="14" customFormat="1">
      <c r="A257" s="14"/>
      <c r="B257" s="257"/>
      <c r="C257" s="258"/>
      <c r="D257" s="242" t="s">
        <v>184</v>
      </c>
      <c r="E257" s="259" t="s">
        <v>1</v>
      </c>
      <c r="F257" s="260" t="s">
        <v>330</v>
      </c>
      <c r="G257" s="258"/>
      <c r="H257" s="261">
        <v>1.95</v>
      </c>
      <c r="I257" s="262"/>
      <c r="J257" s="258"/>
      <c r="K257" s="258"/>
      <c r="L257" s="263"/>
      <c r="M257" s="264"/>
      <c r="N257" s="265"/>
      <c r="O257" s="265"/>
      <c r="P257" s="265"/>
      <c r="Q257" s="265"/>
      <c r="R257" s="265"/>
      <c r="S257" s="265"/>
      <c r="T257" s="26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7" t="s">
        <v>184</v>
      </c>
      <c r="AU257" s="267" t="s">
        <v>85</v>
      </c>
      <c r="AV257" s="14" t="s">
        <v>85</v>
      </c>
      <c r="AW257" s="14" t="s">
        <v>34</v>
      </c>
      <c r="AX257" s="14" t="s">
        <v>77</v>
      </c>
      <c r="AY257" s="267" t="s">
        <v>173</v>
      </c>
    </row>
    <row r="258" s="15" customFormat="1">
      <c r="A258" s="15"/>
      <c r="B258" s="268"/>
      <c r="C258" s="269"/>
      <c r="D258" s="242" t="s">
        <v>184</v>
      </c>
      <c r="E258" s="270" t="s">
        <v>1</v>
      </c>
      <c r="F258" s="271" t="s">
        <v>187</v>
      </c>
      <c r="G258" s="269"/>
      <c r="H258" s="272">
        <v>9.8680000000000003</v>
      </c>
      <c r="I258" s="273"/>
      <c r="J258" s="269"/>
      <c r="K258" s="269"/>
      <c r="L258" s="274"/>
      <c r="M258" s="275"/>
      <c r="N258" s="276"/>
      <c r="O258" s="276"/>
      <c r="P258" s="276"/>
      <c r="Q258" s="276"/>
      <c r="R258" s="276"/>
      <c r="S258" s="276"/>
      <c r="T258" s="277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8" t="s">
        <v>184</v>
      </c>
      <c r="AU258" s="278" t="s">
        <v>85</v>
      </c>
      <c r="AV258" s="15" t="s">
        <v>180</v>
      </c>
      <c r="AW258" s="15" t="s">
        <v>34</v>
      </c>
      <c r="AX258" s="15" t="s">
        <v>21</v>
      </c>
      <c r="AY258" s="278" t="s">
        <v>173</v>
      </c>
    </row>
    <row r="259" s="2" customFormat="1" ht="33" customHeight="1">
      <c r="A259" s="39"/>
      <c r="B259" s="40"/>
      <c r="C259" s="229" t="s">
        <v>7</v>
      </c>
      <c r="D259" s="229" t="s">
        <v>175</v>
      </c>
      <c r="E259" s="230" t="s">
        <v>331</v>
      </c>
      <c r="F259" s="231" t="s">
        <v>332</v>
      </c>
      <c r="G259" s="232" t="s">
        <v>210</v>
      </c>
      <c r="H259" s="233">
        <v>9.8680000000000003</v>
      </c>
      <c r="I259" s="234"/>
      <c r="J259" s="235">
        <f>ROUND(I259*H259,2)</f>
        <v>0</v>
      </c>
      <c r="K259" s="231" t="s">
        <v>179</v>
      </c>
      <c r="L259" s="45"/>
      <c r="M259" s="236" t="s">
        <v>1</v>
      </c>
      <c r="N259" s="237" t="s">
        <v>42</v>
      </c>
      <c r="O259" s="92"/>
      <c r="P259" s="238">
        <f>O259*H259</f>
        <v>0</v>
      </c>
      <c r="Q259" s="238">
        <v>0.048579999999999998</v>
      </c>
      <c r="R259" s="238">
        <f>Q259*H259</f>
        <v>0.47938744</v>
      </c>
      <c r="S259" s="238">
        <v>0</v>
      </c>
      <c r="T259" s="23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180</v>
      </c>
      <c r="AT259" s="240" t="s">
        <v>175</v>
      </c>
      <c r="AU259" s="240" t="s">
        <v>85</v>
      </c>
      <c r="AY259" s="18" t="s">
        <v>173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21</v>
      </c>
      <c r="BK259" s="241">
        <f>ROUND(I259*H259,2)</f>
        <v>0</v>
      </c>
      <c r="BL259" s="18" t="s">
        <v>180</v>
      </c>
      <c r="BM259" s="240" t="s">
        <v>333</v>
      </c>
    </row>
    <row r="260" s="2" customFormat="1">
      <c r="A260" s="39"/>
      <c r="B260" s="40"/>
      <c r="C260" s="41"/>
      <c r="D260" s="242" t="s">
        <v>182</v>
      </c>
      <c r="E260" s="41"/>
      <c r="F260" s="243" t="s">
        <v>334</v>
      </c>
      <c r="G260" s="41"/>
      <c r="H260" s="41"/>
      <c r="I260" s="244"/>
      <c r="J260" s="41"/>
      <c r="K260" s="41"/>
      <c r="L260" s="45"/>
      <c r="M260" s="245"/>
      <c r="N260" s="24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182</v>
      </c>
      <c r="AU260" s="18" t="s">
        <v>85</v>
      </c>
    </row>
    <row r="261" s="2" customFormat="1" ht="16.5" customHeight="1">
      <c r="A261" s="39"/>
      <c r="B261" s="40"/>
      <c r="C261" s="229" t="s">
        <v>335</v>
      </c>
      <c r="D261" s="229" t="s">
        <v>175</v>
      </c>
      <c r="E261" s="230" t="s">
        <v>336</v>
      </c>
      <c r="F261" s="231" t="s">
        <v>337</v>
      </c>
      <c r="G261" s="232" t="s">
        <v>178</v>
      </c>
      <c r="H261" s="233">
        <v>12.33</v>
      </c>
      <c r="I261" s="234"/>
      <c r="J261" s="235">
        <f>ROUND(I261*H261,2)</f>
        <v>0</v>
      </c>
      <c r="K261" s="231" t="s">
        <v>179</v>
      </c>
      <c r="L261" s="45"/>
      <c r="M261" s="236" t="s">
        <v>1</v>
      </c>
      <c r="N261" s="237" t="s">
        <v>42</v>
      </c>
      <c r="O261" s="92"/>
      <c r="P261" s="238">
        <f>O261*H261</f>
        <v>0</v>
      </c>
      <c r="Q261" s="238">
        <v>0.0014357</v>
      </c>
      <c r="R261" s="238">
        <f>Q261*H261</f>
        <v>0.017702181000000001</v>
      </c>
      <c r="S261" s="238">
        <v>0</v>
      </c>
      <c r="T261" s="23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180</v>
      </c>
      <c r="AT261" s="240" t="s">
        <v>175</v>
      </c>
      <c r="AU261" s="240" t="s">
        <v>85</v>
      </c>
      <c r="AY261" s="18" t="s">
        <v>173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21</v>
      </c>
      <c r="BK261" s="241">
        <f>ROUND(I261*H261,2)</f>
        <v>0</v>
      </c>
      <c r="BL261" s="18" t="s">
        <v>180</v>
      </c>
      <c r="BM261" s="240" t="s">
        <v>338</v>
      </c>
    </row>
    <row r="262" s="2" customFormat="1">
      <c r="A262" s="39"/>
      <c r="B262" s="40"/>
      <c r="C262" s="41"/>
      <c r="D262" s="242" t="s">
        <v>182</v>
      </c>
      <c r="E262" s="41"/>
      <c r="F262" s="243" t="s">
        <v>339</v>
      </c>
      <c r="G262" s="41"/>
      <c r="H262" s="41"/>
      <c r="I262" s="244"/>
      <c r="J262" s="41"/>
      <c r="K262" s="41"/>
      <c r="L262" s="45"/>
      <c r="M262" s="245"/>
      <c r="N262" s="24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182</v>
      </c>
      <c r="AU262" s="18" t="s">
        <v>85</v>
      </c>
    </row>
    <row r="263" s="13" customFormat="1">
      <c r="A263" s="13"/>
      <c r="B263" s="247"/>
      <c r="C263" s="248"/>
      <c r="D263" s="242" t="s">
        <v>184</v>
      </c>
      <c r="E263" s="249" t="s">
        <v>1</v>
      </c>
      <c r="F263" s="250" t="s">
        <v>340</v>
      </c>
      <c r="G263" s="248"/>
      <c r="H263" s="249" t="s">
        <v>1</v>
      </c>
      <c r="I263" s="251"/>
      <c r="J263" s="248"/>
      <c r="K263" s="248"/>
      <c r="L263" s="252"/>
      <c r="M263" s="253"/>
      <c r="N263" s="254"/>
      <c r="O263" s="254"/>
      <c r="P263" s="254"/>
      <c r="Q263" s="254"/>
      <c r="R263" s="254"/>
      <c r="S263" s="254"/>
      <c r="T263" s="25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6" t="s">
        <v>184</v>
      </c>
      <c r="AU263" s="256" t="s">
        <v>85</v>
      </c>
      <c r="AV263" s="13" t="s">
        <v>21</v>
      </c>
      <c r="AW263" s="13" t="s">
        <v>34</v>
      </c>
      <c r="AX263" s="13" t="s">
        <v>77</v>
      </c>
      <c r="AY263" s="256" t="s">
        <v>173</v>
      </c>
    </row>
    <row r="264" s="14" customFormat="1">
      <c r="A264" s="14"/>
      <c r="B264" s="257"/>
      <c r="C264" s="258"/>
      <c r="D264" s="242" t="s">
        <v>184</v>
      </c>
      <c r="E264" s="259" t="s">
        <v>1</v>
      </c>
      <c r="F264" s="260" t="s">
        <v>341</v>
      </c>
      <c r="G264" s="258"/>
      <c r="H264" s="261">
        <v>10.093</v>
      </c>
      <c r="I264" s="262"/>
      <c r="J264" s="258"/>
      <c r="K264" s="258"/>
      <c r="L264" s="263"/>
      <c r="M264" s="264"/>
      <c r="N264" s="265"/>
      <c r="O264" s="265"/>
      <c r="P264" s="265"/>
      <c r="Q264" s="265"/>
      <c r="R264" s="265"/>
      <c r="S264" s="265"/>
      <c r="T264" s="26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7" t="s">
        <v>184</v>
      </c>
      <c r="AU264" s="267" t="s">
        <v>85</v>
      </c>
      <c r="AV264" s="14" t="s">
        <v>85</v>
      </c>
      <c r="AW264" s="14" t="s">
        <v>34</v>
      </c>
      <c r="AX264" s="14" t="s">
        <v>77</v>
      </c>
      <c r="AY264" s="267" t="s">
        <v>173</v>
      </c>
    </row>
    <row r="265" s="13" customFormat="1">
      <c r="A265" s="13"/>
      <c r="B265" s="247"/>
      <c r="C265" s="248"/>
      <c r="D265" s="242" t="s">
        <v>184</v>
      </c>
      <c r="E265" s="249" t="s">
        <v>1</v>
      </c>
      <c r="F265" s="250" t="s">
        <v>329</v>
      </c>
      <c r="G265" s="248"/>
      <c r="H265" s="249" t="s">
        <v>1</v>
      </c>
      <c r="I265" s="251"/>
      <c r="J265" s="248"/>
      <c r="K265" s="248"/>
      <c r="L265" s="252"/>
      <c r="M265" s="253"/>
      <c r="N265" s="254"/>
      <c r="O265" s="254"/>
      <c r="P265" s="254"/>
      <c r="Q265" s="254"/>
      <c r="R265" s="254"/>
      <c r="S265" s="254"/>
      <c r="T265" s="25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6" t="s">
        <v>184</v>
      </c>
      <c r="AU265" s="256" t="s">
        <v>85</v>
      </c>
      <c r="AV265" s="13" t="s">
        <v>21</v>
      </c>
      <c r="AW265" s="13" t="s">
        <v>34</v>
      </c>
      <c r="AX265" s="13" t="s">
        <v>77</v>
      </c>
      <c r="AY265" s="256" t="s">
        <v>173</v>
      </c>
    </row>
    <row r="266" s="14" customFormat="1">
      <c r="A266" s="14"/>
      <c r="B266" s="257"/>
      <c r="C266" s="258"/>
      <c r="D266" s="242" t="s">
        <v>184</v>
      </c>
      <c r="E266" s="259" t="s">
        <v>1</v>
      </c>
      <c r="F266" s="260" t="s">
        <v>342</v>
      </c>
      <c r="G266" s="258"/>
      <c r="H266" s="261">
        <v>1.8500000000000001</v>
      </c>
      <c r="I266" s="262"/>
      <c r="J266" s="258"/>
      <c r="K266" s="258"/>
      <c r="L266" s="263"/>
      <c r="M266" s="264"/>
      <c r="N266" s="265"/>
      <c r="O266" s="265"/>
      <c r="P266" s="265"/>
      <c r="Q266" s="265"/>
      <c r="R266" s="265"/>
      <c r="S266" s="265"/>
      <c r="T266" s="26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7" t="s">
        <v>184</v>
      </c>
      <c r="AU266" s="267" t="s">
        <v>85</v>
      </c>
      <c r="AV266" s="14" t="s">
        <v>85</v>
      </c>
      <c r="AW266" s="14" t="s">
        <v>34</v>
      </c>
      <c r="AX266" s="14" t="s">
        <v>77</v>
      </c>
      <c r="AY266" s="267" t="s">
        <v>173</v>
      </c>
    </row>
    <row r="267" s="14" customFormat="1">
      <c r="A267" s="14"/>
      <c r="B267" s="257"/>
      <c r="C267" s="258"/>
      <c r="D267" s="242" t="s">
        <v>184</v>
      </c>
      <c r="E267" s="259" t="s">
        <v>1</v>
      </c>
      <c r="F267" s="260" t="s">
        <v>343</v>
      </c>
      <c r="G267" s="258"/>
      <c r="H267" s="261">
        <v>0.38700000000000001</v>
      </c>
      <c r="I267" s="262"/>
      <c r="J267" s="258"/>
      <c r="K267" s="258"/>
      <c r="L267" s="263"/>
      <c r="M267" s="264"/>
      <c r="N267" s="265"/>
      <c r="O267" s="265"/>
      <c r="P267" s="265"/>
      <c r="Q267" s="265"/>
      <c r="R267" s="265"/>
      <c r="S267" s="265"/>
      <c r="T267" s="26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7" t="s">
        <v>184</v>
      </c>
      <c r="AU267" s="267" t="s">
        <v>85</v>
      </c>
      <c r="AV267" s="14" t="s">
        <v>85</v>
      </c>
      <c r="AW267" s="14" t="s">
        <v>34</v>
      </c>
      <c r="AX267" s="14" t="s">
        <v>77</v>
      </c>
      <c r="AY267" s="267" t="s">
        <v>173</v>
      </c>
    </row>
    <row r="268" s="15" customFormat="1">
      <c r="A268" s="15"/>
      <c r="B268" s="268"/>
      <c r="C268" s="269"/>
      <c r="D268" s="242" t="s">
        <v>184</v>
      </c>
      <c r="E268" s="270" t="s">
        <v>1</v>
      </c>
      <c r="F268" s="271" t="s">
        <v>187</v>
      </c>
      <c r="G268" s="269"/>
      <c r="H268" s="272">
        <v>12.33</v>
      </c>
      <c r="I268" s="273"/>
      <c r="J268" s="269"/>
      <c r="K268" s="269"/>
      <c r="L268" s="274"/>
      <c r="M268" s="275"/>
      <c r="N268" s="276"/>
      <c r="O268" s="276"/>
      <c r="P268" s="276"/>
      <c r="Q268" s="276"/>
      <c r="R268" s="276"/>
      <c r="S268" s="276"/>
      <c r="T268" s="277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8" t="s">
        <v>184</v>
      </c>
      <c r="AU268" s="278" t="s">
        <v>85</v>
      </c>
      <c r="AV268" s="15" t="s">
        <v>180</v>
      </c>
      <c r="AW268" s="15" t="s">
        <v>34</v>
      </c>
      <c r="AX268" s="15" t="s">
        <v>21</v>
      </c>
      <c r="AY268" s="278" t="s">
        <v>173</v>
      </c>
    </row>
    <row r="269" s="2" customFormat="1" ht="16.5" customHeight="1">
      <c r="A269" s="39"/>
      <c r="B269" s="40"/>
      <c r="C269" s="229" t="s">
        <v>344</v>
      </c>
      <c r="D269" s="229" t="s">
        <v>175</v>
      </c>
      <c r="E269" s="230" t="s">
        <v>345</v>
      </c>
      <c r="F269" s="231" t="s">
        <v>346</v>
      </c>
      <c r="G269" s="232" t="s">
        <v>178</v>
      </c>
      <c r="H269" s="233">
        <v>12.33</v>
      </c>
      <c r="I269" s="234"/>
      <c r="J269" s="235">
        <f>ROUND(I269*H269,2)</f>
        <v>0</v>
      </c>
      <c r="K269" s="231" t="s">
        <v>179</v>
      </c>
      <c r="L269" s="45"/>
      <c r="M269" s="236" t="s">
        <v>1</v>
      </c>
      <c r="N269" s="237" t="s">
        <v>42</v>
      </c>
      <c r="O269" s="92"/>
      <c r="P269" s="238">
        <f>O269*H269</f>
        <v>0</v>
      </c>
      <c r="Q269" s="238">
        <v>3.6000000000000001E-05</v>
      </c>
      <c r="R269" s="238">
        <f>Q269*H269</f>
        <v>0.00044388000000000001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180</v>
      </c>
      <c r="AT269" s="240" t="s">
        <v>175</v>
      </c>
      <c r="AU269" s="240" t="s">
        <v>85</v>
      </c>
      <c r="AY269" s="18" t="s">
        <v>173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21</v>
      </c>
      <c r="BK269" s="241">
        <f>ROUND(I269*H269,2)</f>
        <v>0</v>
      </c>
      <c r="BL269" s="18" t="s">
        <v>180</v>
      </c>
      <c r="BM269" s="240" t="s">
        <v>347</v>
      </c>
    </row>
    <row r="270" s="2" customFormat="1">
      <c r="A270" s="39"/>
      <c r="B270" s="40"/>
      <c r="C270" s="41"/>
      <c r="D270" s="242" t="s">
        <v>182</v>
      </c>
      <c r="E270" s="41"/>
      <c r="F270" s="243" t="s">
        <v>348</v>
      </c>
      <c r="G270" s="41"/>
      <c r="H270" s="41"/>
      <c r="I270" s="244"/>
      <c r="J270" s="41"/>
      <c r="K270" s="41"/>
      <c r="L270" s="45"/>
      <c r="M270" s="245"/>
      <c r="N270" s="24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182</v>
      </c>
      <c r="AU270" s="18" t="s">
        <v>85</v>
      </c>
    </row>
    <row r="271" s="2" customFormat="1" ht="21.75" customHeight="1">
      <c r="A271" s="39"/>
      <c r="B271" s="40"/>
      <c r="C271" s="229" t="s">
        <v>349</v>
      </c>
      <c r="D271" s="229" t="s">
        <v>175</v>
      </c>
      <c r="E271" s="230" t="s">
        <v>350</v>
      </c>
      <c r="F271" s="231" t="s">
        <v>351</v>
      </c>
      <c r="G271" s="232" t="s">
        <v>251</v>
      </c>
      <c r="H271" s="233">
        <v>0.38900000000000001</v>
      </c>
      <c r="I271" s="234"/>
      <c r="J271" s="235">
        <f>ROUND(I271*H271,2)</f>
        <v>0</v>
      </c>
      <c r="K271" s="231" t="s">
        <v>179</v>
      </c>
      <c r="L271" s="45"/>
      <c r="M271" s="236" t="s">
        <v>1</v>
      </c>
      <c r="N271" s="237" t="s">
        <v>42</v>
      </c>
      <c r="O271" s="92"/>
      <c r="P271" s="238">
        <f>O271*H271</f>
        <v>0</v>
      </c>
      <c r="Q271" s="238">
        <v>1.038303</v>
      </c>
      <c r="R271" s="238">
        <f>Q271*H271</f>
        <v>0.40389986700000002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180</v>
      </c>
      <c r="AT271" s="240" t="s">
        <v>175</v>
      </c>
      <c r="AU271" s="240" t="s">
        <v>85</v>
      </c>
      <c r="AY271" s="18" t="s">
        <v>173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21</v>
      </c>
      <c r="BK271" s="241">
        <f>ROUND(I271*H271,2)</f>
        <v>0</v>
      </c>
      <c r="BL271" s="18" t="s">
        <v>180</v>
      </c>
      <c r="BM271" s="240" t="s">
        <v>352</v>
      </c>
    </row>
    <row r="272" s="2" customFormat="1">
      <c r="A272" s="39"/>
      <c r="B272" s="40"/>
      <c r="C272" s="41"/>
      <c r="D272" s="242" t="s">
        <v>182</v>
      </c>
      <c r="E272" s="41"/>
      <c r="F272" s="243" t="s">
        <v>353</v>
      </c>
      <c r="G272" s="41"/>
      <c r="H272" s="41"/>
      <c r="I272" s="244"/>
      <c r="J272" s="41"/>
      <c r="K272" s="41"/>
      <c r="L272" s="45"/>
      <c r="M272" s="245"/>
      <c r="N272" s="24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182</v>
      </c>
      <c r="AU272" s="18" t="s">
        <v>85</v>
      </c>
    </row>
    <row r="273" s="13" customFormat="1">
      <c r="A273" s="13"/>
      <c r="B273" s="247"/>
      <c r="C273" s="248"/>
      <c r="D273" s="242" t="s">
        <v>184</v>
      </c>
      <c r="E273" s="249" t="s">
        <v>1</v>
      </c>
      <c r="F273" s="250" t="s">
        <v>354</v>
      </c>
      <c r="G273" s="248"/>
      <c r="H273" s="249" t="s">
        <v>1</v>
      </c>
      <c r="I273" s="251"/>
      <c r="J273" s="248"/>
      <c r="K273" s="248"/>
      <c r="L273" s="252"/>
      <c r="M273" s="253"/>
      <c r="N273" s="254"/>
      <c r="O273" s="254"/>
      <c r="P273" s="254"/>
      <c r="Q273" s="254"/>
      <c r="R273" s="254"/>
      <c r="S273" s="254"/>
      <c r="T273" s="25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6" t="s">
        <v>184</v>
      </c>
      <c r="AU273" s="256" t="s">
        <v>85</v>
      </c>
      <c r="AV273" s="13" t="s">
        <v>21</v>
      </c>
      <c r="AW273" s="13" t="s">
        <v>34</v>
      </c>
      <c r="AX273" s="13" t="s">
        <v>77</v>
      </c>
      <c r="AY273" s="256" t="s">
        <v>173</v>
      </c>
    </row>
    <row r="274" s="14" customFormat="1">
      <c r="A274" s="14"/>
      <c r="B274" s="257"/>
      <c r="C274" s="258"/>
      <c r="D274" s="242" t="s">
        <v>184</v>
      </c>
      <c r="E274" s="259" t="s">
        <v>1</v>
      </c>
      <c r="F274" s="260" t="s">
        <v>355</v>
      </c>
      <c r="G274" s="258"/>
      <c r="H274" s="261">
        <v>0.38900000000000001</v>
      </c>
      <c r="I274" s="262"/>
      <c r="J274" s="258"/>
      <c r="K274" s="258"/>
      <c r="L274" s="263"/>
      <c r="M274" s="264"/>
      <c r="N274" s="265"/>
      <c r="O274" s="265"/>
      <c r="P274" s="265"/>
      <c r="Q274" s="265"/>
      <c r="R274" s="265"/>
      <c r="S274" s="265"/>
      <c r="T274" s="26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7" t="s">
        <v>184</v>
      </c>
      <c r="AU274" s="267" t="s">
        <v>85</v>
      </c>
      <c r="AV274" s="14" t="s">
        <v>85</v>
      </c>
      <c r="AW274" s="14" t="s">
        <v>34</v>
      </c>
      <c r="AX274" s="14" t="s">
        <v>77</v>
      </c>
      <c r="AY274" s="267" t="s">
        <v>173</v>
      </c>
    </row>
    <row r="275" s="15" customFormat="1">
      <c r="A275" s="15"/>
      <c r="B275" s="268"/>
      <c r="C275" s="269"/>
      <c r="D275" s="242" t="s">
        <v>184</v>
      </c>
      <c r="E275" s="270" t="s">
        <v>1</v>
      </c>
      <c r="F275" s="271" t="s">
        <v>187</v>
      </c>
      <c r="G275" s="269"/>
      <c r="H275" s="272">
        <v>0.38900000000000001</v>
      </c>
      <c r="I275" s="273"/>
      <c r="J275" s="269"/>
      <c r="K275" s="269"/>
      <c r="L275" s="274"/>
      <c r="M275" s="275"/>
      <c r="N275" s="276"/>
      <c r="O275" s="276"/>
      <c r="P275" s="276"/>
      <c r="Q275" s="276"/>
      <c r="R275" s="276"/>
      <c r="S275" s="276"/>
      <c r="T275" s="277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8" t="s">
        <v>184</v>
      </c>
      <c r="AU275" s="278" t="s">
        <v>85</v>
      </c>
      <c r="AV275" s="15" t="s">
        <v>180</v>
      </c>
      <c r="AW275" s="15" t="s">
        <v>34</v>
      </c>
      <c r="AX275" s="15" t="s">
        <v>21</v>
      </c>
      <c r="AY275" s="278" t="s">
        <v>173</v>
      </c>
    </row>
    <row r="276" s="2" customFormat="1">
      <c r="A276" s="39"/>
      <c r="B276" s="40"/>
      <c r="C276" s="229" t="s">
        <v>356</v>
      </c>
      <c r="D276" s="229" t="s">
        <v>175</v>
      </c>
      <c r="E276" s="230" t="s">
        <v>357</v>
      </c>
      <c r="F276" s="231" t="s">
        <v>358</v>
      </c>
      <c r="G276" s="232" t="s">
        <v>251</v>
      </c>
      <c r="H276" s="233">
        <v>0.66400000000000003</v>
      </c>
      <c r="I276" s="234"/>
      <c r="J276" s="235">
        <f>ROUND(I276*H276,2)</f>
        <v>0</v>
      </c>
      <c r="K276" s="231" t="s">
        <v>179</v>
      </c>
      <c r="L276" s="45"/>
      <c r="M276" s="236" t="s">
        <v>1</v>
      </c>
      <c r="N276" s="237" t="s">
        <v>42</v>
      </c>
      <c r="O276" s="92"/>
      <c r="P276" s="238">
        <f>O276*H276</f>
        <v>0</v>
      </c>
      <c r="Q276" s="238">
        <v>1.0597380000000001</v>
      </c>
      <c r="R276" s="238">
        <f>Q276*H276</f>
        <v>0.70366603200000011</v>
      </c>
      <c r="S276" s="238">
        <v>0</v>
      </c>
      <c r="T276" s="23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180</v>
      </c>
      <c r="AT276" s="240" t="s">
        <v>175</v>
      </c>
      <c r="AU276" s="240" t="s">
        <v>85</v>
      </c>
      <c r="AY276" s="18" t="s">
        <v>173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21</v>
      </c>
      <c r="BK276" s="241">
        <f>ROUND(I276*H276,2)</f>
        <v>0</v>
      </c>
      <c r="BL276" s="18" t="s">
        <v>180</v>
      </c>
      <c r="BM276" s="240" t="s">
        <v>359</v>
      </c>
    </row>
    <row r="277" s="2" customFormat="1">
      <c r="A277" s="39"/>
      <c r="B277" s="40"/>
      <c r="C277" s="41"/>
      <c r="D277" s="242" t="s">
        <v>182</v>
      </c>
      <c r="E277" s="41"/>
      <c r="F277" s="243" t="s">
        <v>360</v>
      </c>
      <c r="G277" s="41"/>
      <c r="H277" s="41"/>
      <c r="I277" s="244"/>
      <c r="J277" s="41"/>
      <c r="K277" s="41"/>
      <c r="L277" s="45"/>
      <c r="M277" s="245"/>
      <c r="N277" s="24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182</v>
      </c>
      <c r="AU277" s="18" t="s">
        <v>85</v>
      </c>
    </row>
    <row r="278" s="13" customFormat="1">
      <c r="A278" s="13"/>
      <c r="B278" s="247"/>
      <c r="C278" s="248"/>
      <c r="D278" s="242" t="s">
        <v>184</v>
      </c>
      <c r="E278" s="249" t="s">
        <v>1</v>
      </c>
      <c r="F278" s="250" t="s">
        <v>354</v>
      </c>
      <c r="G278" s="248"/>
      <c r="H278" s="249" t="s">
        <v>1</v>
      </c>
      <c r="I278" s="251"/>
      <c r="J278" s="248"/>
      <c r="K278" s="248"/>
      <c r="L278" s="252"/>
      <c r="M278" s="253"/>
      <c r="N278" s="254"/>
      <c r="O278" s="254"/>
      <c r="P278" s="254"/>
      <c r="Q278" s="254"/>
      <c r="R278" s="254"/>
      <c r="S278" s="254"/>
      <c r="T278" s="25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6" t="s">
        <v>184</v>
      </c>
      <c r="AU278" s="256" t="s">
        <v>85</v>
      </c>
      <c r="AV278" s="13" t="s">
        <v>21</v>
      </c>
      <c r="AW278" s="13" t="s">
        <v>34</v>
      </c>
      <c r="AX278" s="13" t="s">
        <v>77</v>
      </c>
      <c r="AY278" s="256" t="s">
        <v>173</v>
      </c>
    </row>
    <row r="279" s="14" customFormat="1">
      <c r="A279" s="14"/>
      <c r="B279" s="257"/>
      <c r="C279" s="258"/>
      <c r="D279" s="242" t="s">
        <v>184</v>
      </c>
      <c r="E279" s="259" t="s">
        <v>1</v>
      </c>
      <c r="F279" s="260" t="s">
        <v>361</v>
      </c>
      <c r="G279" s="258"/>
      <c r="H279" s="261">
        <v>0.66400000000000003</v>
      </c>
      <c r="I279" s="262"/>
      <c r="J279" s="258"/>
      <c r="K279" s="258"/>
      <c r="L279" s="263"/>
      <c r="M279" s="264"/>
      <c r="N279" s="265"/>
      <c r="O279" s="265"/>
      <c r="P279" s="265"/>
      <c r="Q279" s="265"/>
      <c r="R279" s="265"/>
      <c r="S279" s="265"/>
      <c r="T279" s="26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7" t="s">
        <v>184</v>
      </c>
      <c r="AU279" s="267" t="s">
        <v>85</v>
      </c>
      <c r="AV279" s="14" t="s">
        <v>85</v>
      </c>
      <c r="AW279" s="14" t="s">
        <v>34</v>
      </c>
      <c r="AX279" s="14" t="s">
        <v>77</v>
      </c>
      <c r="AY279" s="267" t="s">
        <v>173</v>
      </c>
    </row>
    <row r="280" s="15" customFormat="1">
      <c r="A280" s="15"/>
      <c r="B280" s="268"/>
      <c r="C280" s="269"/>
      <c r="D280" s="242" t="s">
        <v>184</v>
      </c>
      <c r="E280" s="270" t="s">
        <v>1</v>
      </c>
      <c r="F280" s="271" t="s">
        <v>187</v>
      </c>
      <c r="G280" s="269"/>
      <c r="H280" s="272">
        <v>0.66400000000000003</v>
      </c>
      <c r="I280" s="273"/>
      <c r="J280" s="269"/>
      <c r="K280" s="269"/>
      <c r="L280" s="274"/>
      <c r="M280" s="275"/>
      <c r="N280" s="276"/>
      <c r="O280" s="276"/>
      <c r="P280" s="276"/>
      <c r="Q280" s="276"/>
      <c r="R280" s="276"/>
      <c r="S280" s="276"/>
      <c r="T280" s="277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8" t="s">
        <v>184</v>
      </c>
      <c r="AU280" s="278" t="s">
        <v>85</v>
      </c>
      <c r="AV280" s="15" t="s">
        <v>180</v>
      </c>
      <c r="AW280" s="15" t="s">
        <v>34</v>
      </c>
      <c r="AX280" s="15" t="s">
        <v>21</v>
      </c>
      <c r="AY280" s="278" t="s">
        <v>173</v>
      </c>
    </row>
    <row r="281" s="2" customFormat="1">
      <c r="A281" s="39"/>
      <c r="B281" s="40"/>
      <c r="C281" s="229" t="s">
        <v>362</v>
      </c>
      <c r="D281" s="229" t="s">
        <v>175</v>
      </c>
      <c r="E281" s="230" t="s">
        <v>363</v>
      </c>
      <c r="F281" s="231" t="s">
        <v>364</v>
      </c>
      <c r="G281" s="232" t="s">
        <v>210</v>
      </c>
      <c r="H281" s="233">
        <v>0.51200000000000001</v>
      </c>
      <c r="I281" s="234"/>
      <c r="J281" s="235">
        <f>ROUND(I281*H281,2)</f>
        <v>0</v>
      </c>
      <c r="K281" s="231" t="s">
        <v>179</v>
      </c>
      <c r="L281" s="45"/>
      <c r="M281" s="236" t="s">
        <v>1</v>
      </c>
      <c r="N281" s="237" t="s">
        <v>42</v>
      </c>
      <c r="O281" s="92"/>
      <c r="P281" s="238">
        <f>O281*H281</f>
        <v>0</v>
      </c>
      <c r="Q281" s="238">
        <v>2.5262479999999998</v>
      </c>
      <c r="R281" s="238">
        <f>Q281*H281</f>
        <v>1.293438976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180</v>
      </c>
      <c r="AT281" s="240" t="s">
        <v>175</v>
      </c>
      <c r="AU281" s="240" t="s">
        <v>85</v>
      </c>
      <c r="AY281" s="18" t="s">
        <v>173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21</v>
      </c>
      <c r="BK281" s="241">
        <f>ROUND(I281*H281,2)</f>
        <v>0</v>
      </c>
      <c r="BL281" s="18" t="s">
        <v>180</v>
      </c>
      <c r="BM281" s="240" t="s">
        <v>365</v>
      </c>
    </row>
    <row r="282" s="2" customFormat="1">
      <c r="A282" s="39"/>
      <c r="B282" s="40"/>
      <c r="C282" s="41"/>
      <c r="D282" s="242" t="s">
        <v>182</v>
      </c>
      <c r="E282" s="41"/>
      <c r="F282" s="243" t="s">
        <v>366</v>
      </c>
      <c r="G282" s="41"/>
      <c r="H282" s="41"/>
      <c r="I282" s="244"/>
      <c r="J282" s="41"/>
      <c r="K282" s="41"/>
      <c r="L282" s="45"/>
      <c r="M282" s="245"/>
      <c r="N282" s="24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182</v>
      </c>
      <c r="AU282" s="18" t="s">
        <v>85</v>
      </c>
    </row>
    <row r="283" s="13" customFormat="1">
      <c r="A283" s="13"/>
      <c r="B283" s="247"/>
      <c r="C283" s="248"/>
      <c r="D283" s="242" t="s">
        <v>184</v>
      </c>
      <c r="E283" s="249" t="s">
        <v>1</v>
      </c>
      <c r="F283" s="250" t="s">
        <v>367</v>
      </c>
      <c r="G283" s="248"/>
      <c r="H283" s="249" t="s">
        <v>1</v>
      </c>
      <c r="I283" s="251"/>
      <c r="J283" s="248"/>
      <c r="K283" s="248"/>
      <c r="L283" s="252"/>
      <c r="M283" s="253"/>
      <c r="N283" s="254"/>
      <c r="O283" s="254"/>
      <c r="P283" s="254"/>
      <c r="Q283" s="254"/>
      <c r="R283" s="254"/>
      <c r="S283" s="254"/>
      <c r="T283" s="25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6" t="s">
        <v>184</v>
      </c>
      <c r="AU283" s="256" t="s">
        <v>85</v>
      </c>
      <c r="AV283" s="13" t="s">
        <v>21</v>
      </c>
      <c r="AW283" s="13" t="s">
        <v>34</v>
      </c>
      <c r="AX283" s="13" t="s">
        <v>77</v>
      </c>
      <c r="AY283" s="256" t="s">
        <v>173</v>
      </c>
    </row>
    <row r="284" s="14" customFormat="1">
      <c r="A284" s="14"/>
      <c r="B284" s="257"/>
      <c r="C284" s="258"/>
      <c r="D284" s="242" t="s">
        <v>184</v>
      </c>
      <c r="E284" s="259" t="s">
        <v>1</v>
      </c>
      <c r="F284" s="260" t="s">
        <v>368</v>
      </c>
      <c r="G284" s="258"/>
      <c r="H284" s="261">
        <v>0.51200000000000001</v>
      </c>
      <c r="I284" s="262"/>
      <c r="J284" s="258"/>
      <c r="K284" s="258"/>
      <c r="L284" s="263"/>
      <c r="M284" s="264"/>
      <c r="N284" s="265"/>
      <c r="O284" s="265"/>
      <c r="P284" s="265"/>
      <c r="Q284" s="265"/>
      <c r="R284" s="265"/>
      <c r="S284" s="265"/>
      <c r="T284" s="26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7" t="s">
        <v>184</v>
      </c>
      <c r="AU284" s="267" t="s">
        <v>85</v>
      </c>
      <c r="AV284" s="14" t="s">
        <v>85</v>
      </c>
      <c r="AW284" s="14" t="s">
        <v>34</v>
      </c>
      <c r="AX284" s="14" t="s">
        <v>77</v>
      </c>
      <c r="AY284" s="267" t="s">
        <v>173</v>
      </c>
    </row>
    <row r="285" s="15" customFormat="1">
      <c r="A285" s="15"/>
      <c r="B285" s="268"/>
      <c r="C285" s="269"/>
      <c r="D285" s="242" t="s">
        <v>184</v>
      </c>
      <c r="E285" s="270" t="s">
        <v>1</v>
      </c>
      <c r="F285" s="271" t="s">
        <v>187</v>
      </c>
      <c r="G285" s="269"/>
      <c r="H285" s="272">
        <v>0.51200000000000001</v>
      </c>
      <c r="I285" s="273"/>
      <c r="J285" s="269"/>
      <c r="K285" s="269"/>
      <c r="L285" s="274"/>
      <c r="M285" s="275"/>
      <c r="N285" s="276"/>
      <c r="O285" s="276"/>
      <c r="P285" s="276"/>
      <c r="Q285" s="276"/>
      <c r="R285" s="276"/>
      <c r="S285" s="276"/>
      <c r="T285" s="27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8" t="s">
        <v>184</v>
      </c>
      <c r="AU285" s="278" t="s">
        <v>85</v>
      </c>
      <c r="AV285" s="15" t="s">
        <v>180</v>
      </c>
      <c r="AW285" s="15" t="s">
        <v>34</v>
      </c>
      <c r="AX285" s="15" t="s">
        <v>21</v>
      </c>
      <c r="AY285" s="278" t="s">
        <v>173</v>
      </c>
    </row>
    <row r="286" s="2" customFormat="1">
      <c r="A286" s="39"/>
      <c r="B286" s="40"/>
      <c r="C286" s="229" t="s">
        <v>369</v>
      </c>
      <c r="D286" s="229" t="s">
        <v>175</v>
      </c>
      <c r="E286" s="230" t="s">
        <v>370</v>
      </c>
      <c r="F286" s="231" t="s">
        <v>371</v>
      </c>
      <c r="G286" s="232" t="s">
        <v>210</v>
      </c>
      <c r="H286" s="233">
        <v>0.51200000000000001</v>
      </c>
      <c r="I286" s="234"/>
      <c r="J286" s="235">
        <f>ROUND(I286*H286,2)</f>
        <v>0</v>
      </c>
      <c r="K286" s="231" t="s">
        <v>179</v>
      </c>
      <c r="L286" s="45"/>
      <c r="M286" s="236" t="s">
        <v>1</v>
      </c>
      <c r="N286" s="237" t="s">
        <v>42</v>
      </c>
      <c r="O286" s="92"/>
      <c r="P286" s="238">
        <f>O286*H286</f>
        <v>0</v>
      </c>
      <c r="Q286" s="238">
        <v>0.048579999999999998</v>
      </c>
      <c r="R286" s="238">
        <f>Q286*H286</f>
        <v>0.02487296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180</v>
      </c>
      <c r="AT286" s="240" t="s">
        <v>175</v>
      </c>
      <c r="AU286" s="240" t="s">
        <v>85</v>
      </c>
      <c r="AY286" s="18" t="s">
        <v>173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21</v>
      </c>
      <c r="BK286" s="241">
        <f>ROUND(I286*H286,2)</f>
        <v>0</v>
      </c>
      <c r="BL286" s="18" t="s">
        <v>180</v>
      </c>
      <c r="BM286" s="240" t="s">
        <v>372</v>
      </c>
    </row>
    <row r="287" s="2" customFormat="1">
      <c r="A287" s="39"/>
      <c r="B287" s="40"/>
      <c r="C287" s="41"/>
      <c r="D287" s="242" t="s">
        <v>182</v>
      </c>
      <c r="E287" s="41"/>
      <c r="F287" s="243" t="s">
        <v>334</v>
      </c>
      <c r="G287" s="41"/>
      <c r="H287" s="41"/>
      <c r="I287" s="244"/>
      <c r="J287" s="41"/>
      <c r="K287" s="41"/>
      <c r="L287" s="45"/>
      <c r="M287" s="245"/>
      <c r="N287" s="246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182</v>
      </c>
      <c r="AU287" s="18" t="s">
        <v>85</v>
      </c>
    </row>
    <row r="288" s="2" customFormat="1" ht="16.5" customHeight="1">
      <c r="A288" s="39"/>
      <c r="B288" s="40"/>
      <c r="C288" s="229" t="s">
        <v>373</v>
      </c>
      <c r="D288" s="229" t="s">
        <v>175</v>
      </c>
      <c r="E288" s="230" t="s">
        <v>374</v>
      </c>
      <c r="F288" s="231" t="s">
        <v>375</v>
      </c>
      <c r="G288" s="232" t="s">
        <v>178</v>
      </c>
      <c r="H288" s="233">
        <v>3.1200000000000001</v>
      </c>
      <c r="I288" s="234"/>
      <c r="J288" s="235">
        <f>ROUND(I288*H288,2)</f>
        <v>0</v>
      </c>
      <c r="K288" s="231" t="s">
        <v>179</v>
      </c>
      <c r="L288" s="45"/>
      <c r="M288" s="236" t="s">
        <v>1</v>
      </c>
      <c r="N288" s="237" t="s">
        <v>42</v>
      </c>
      <c r="O288" s="92"/>
      <c r="P288" s="238">
        <f>O288*H288</f>
        <v>0</v>
      </c>
      <c r="Q288" s="238">
        <v>0.0014357</v>
      </c>
      <c r="R288" s="238">
        <f>Q288*H288</f>
        <v>0.0044793840000000003</v>
      </c>
      <c r="S288" s="238">
        <v>0</v>
      </c>
      <c r="T288" s="23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180</v>
      </c>
      <c r="AT288" s="240" t="s">
        <v>175</v>
      </c>
      <c r="AU288" s="240" t="s">
        <v>85</v>
      </c>
      <c r="AY288" s="18" t="s">
        <v>173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21</v>
      </c>
      <c r="BK288" s="241">
        <f>ROUND(I288*H288,2)</f>
        <v>0</v>
      </c>
      <c r="BL288" s="18" t="s">
        <v>180</v>
      </c>
      <c r="BM288" s="240" t="s">
        <v>376</v>
      </c>
    </row>
    <row r="289" s="2" customFormat="1">
      <c r="A289" s="39"/>
      <c r="B289" s="40"/>
      <c r="C289" s="41"/>
      <c r="D289" s="242" t="s">
        <v>182</v>
      </c>
      <c r="E289" s="41"/>
      <c r="F289" s="243" t="s">
        <v>377</v>
      </c>
      <c r="G289" s="41"/>
      <c r="H289" s="41"/>
      <c r="I289" s="244"/>
      <c r="J289" s="41"/>
      <c r="K289" s="41"/>
      <c r="L289" s="45"/>
      <c r="M289" s="245"/>
      <c r="N289" s="24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182</v>
      </c>
      <c r="AU289" s="18" t="s">
        <v>85</v>
      </c>
    </row>
    <row r="290" s="14" customFormat="1">
      <c r="A290" s="14"/>
      <c r="B290" s="257"/>
      <c r="C290" s="258"/>
      <c r="D290" s="242" t="s">
        <v>184</v>
      </c>
      <c r="E290" s="259" t="s">
        <v>1</v>
      </c>
      <c r="F290" s="260" t="s">
        <v>378</v>
      </c>
      <c r="G290" s="258"/>
      <c r="H290" s="261">
        <v>1.28</v>
      </c>
      <c r="I290" s="262"/>
      <c r="J290" s="258"/>
      <c r="K290" s="258"/>
      <c r="L290" s="263"/>
      <c r="M290" s="264"/>
      <c r="N290" s="265"/>
      <c r="O290" s="265"/>
      <c r="P290" s="265"/>
      <c r="Q290" s="265"/>
      <c r="R290" s="265"/>
      <c r="S290" s="265"/>
      <c r="T290" s="26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7" t="s">
        <v>184</v>
      </c>
      <c r="AU290" s="267" t="s">
        <v>85</v>
      </c>
      <c r="AV290" s="14" t="s">
        <v>85</v>
      </c>
      <c r="AW290" s="14" t="s">
        <v>34</v>
      </c>
      <c r="AX290" s="14" t="s">
        <v>77</v>
      </c>
      <c r="AY290" s="267" t="s">
        <v>173</v>
      </c>
    </row>
    <row r="291" s="14" customFormat="1">
      <c r="A291" s="14"/>
      <c r="B291" s="257"/>
      <c r="C291" s="258"/>
      <c r="D291" s="242" t="s">
        <v>184</v>
      </c>
      <c r="E291" s="259" t="s">
        <v>1</v>
      </c>
      <c r="F291" s="260" t="s">
        <v>379</v>
      </c>
      <c r="G291" s="258"/>
      <c r="H291" s="261">
        <v>1.2</v>
      </c>
      <c r="I291" s="262"/>
      <c r="J291" s="258"/>
      <c r="K291" s="258"/>
      <c r="L291" s="263"/>
      <c r="M291" s="264"/>
      <c r="N291" s="265"/>
      <c r="O291" s="265"/>
      <c r="P291" s="265"/>
      <c r="Q291" s="265"/>
      <c r="R291" s="265"/>
      <c r="S291" s="265"/>
      <c r="T291" s="26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7" t="s">
        <v>184</v>
      </c>
      <c r="AU291" s="267" t="s">
        <v>85</v>
      </c>
      <c r="AV291" s="14" t="s">
        <v>85</v>
      </c>
      <c r="AW291" s="14" t="s">
        <v>34</v>
      </c>
      <c r="AX291" s="14" t="s">
        <v>77</v>
      </c>
      <c r="AY291" s="267" t="s">
        <v>173</v>
      </c>
    </row>
    <row r="292" s="14" customFormat="1">
      <c r="A292" s="14"/>
      <c r="B292" s="257"/>
      <c r="C292" s="258"/>
      <c r="D292" s="242" t="s">
        <v>184</v>
      </c>
      <c r="E292" s="259" t="s">
        <v>1</v>
      </c>
      <c r="F292" s="260" t="s">
        <v>380</v>
      </c>
      <c r="G292" s="258"/>
      <c r="H292" s="261">
        <v>0.64000000000000001</v>
      </c>
      <c r="I292" s="262"/>
      <c r="J292" s="258"/>
      <c r="K292" s="258"/>
      <c r="L292" s="263"/>
      <c r="M292" s="264"/>
      <c r="N292" s="265"/>
      <c r="O292" s="265"/>
      <c r="P292" s="265"/>
      <c r="Q292" s="265"/>
      <c r="R292" s="265"/>
      <c r="S292" s="265"/>
      <c r="T292" s="26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7" t="s">
        <v>184</v>
      </c>
      <c r="AU292" s="267" t="s">
        <v>85</v>
      </c>
      <c r="AV292" s="14" t="s">
        <v>85</v>
      </c>
      <c r="AW292" s="14" t="s">
        <v>34</v>
      </c>
      <c r="AX292" s="14" t="s">
        <v>77</v>
      </c>
      <c r="AY292" s="267" t="s">
        <v>173</v>
      </c>
    </row>
    <row r="293" s="15" customFormat="1">
      <c r="A293" s="15"/>
      <c r="B293" s="268"/>
      <c r="C293" s="269"/>
      <c r="D293" s="242" t="s">
        <v>184</v>
      </c>
      <c r="E293" s="270" t="s">
        <v>1</v>
      </c>
      <c r="F293" s="271" t="s">
        <v>187</v>
      </c>
      <c r="G293" s="269"/>
      <c r="H293" s="272">
        <v>3.1200000000000001</v>
      </c>
      <c r="I293" s="273"/>
      <c r="J293" s="269"/>
      <c r="K293" s="269"/>
      <c r="L293" s="274"/>
      <c r="M293" s="275"/>
      <c r="N293" s="276"/>
      <c r="O293" s="276"/>
      <c r="P293" s="276"/>
      <c r="Q293" s="276"/>
      <c r="R293" s="276"/>
      <c r="S293" s="276"/>
      <c r="T293" s="277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8" t="s">
        <v>184</v>
      </c>
      <c r="AU293" s="278" t="s">
        <v>85</v>
      </c>
      <c r="AV293" s="15" t="s">
        <v>180</v>
      </c>
      <c r="AW293" s="15" t="s">
        <v>34</v>
      </c>
      <c r="AX293" s="15" t="s">
        <v>21</v>
      </c>
      <c r="AY293" s="278" t="s">
        <v>173</v>
      </c>
    </row>
    <row r="294" s="2" customFormat="1" ht="16.5" customHeight="1">
      <c r="A294" s="39"/>
      <c r="B294" s="40"/>
      <c r="C294" s="229" t="s">
        <v>381</v>
      </c>
      <c r="D294" s="229" t="s">
        <v>175</v>
      </c>
      <c r="E294" s="230" t="s">
        <v>382</v>
      </c>
      <c r="F294" s="231" t="s">
        <v>383</v>
      </c>
      <c r="G294" s="232" t="s">
        <v>178</v>
      </c>
      <c r="H294" s="233">
        <v>3.1200000000000001</v>
      </c>
      <c r="I294" s="234"/>
      <c r="J294" s="235">
        <f>ROUND(I294*H294,2)</f>
        <v>0</v>
      </c>
      <c r="K294" s="231" t="s">
        <v>179</v>
      </c>
      <c r="L294" s="45"/>
      <c r="M294" s="236" t="s">
        <v>1</v>
      </c>
      <c r="N294" s="237" t="s">
        <v>42</v>
      </c>
      <c r="O294" s="92"/>
      <c r="P294" s="238">
        <f>O294*H294</f>
        <v>0</v>
      </c>
      <c r="Q294" s="238">
        <v>3.6000000000000001E-05</v>
      </c>
      <c r="R294" s="238">
        <f>Q294*H294</f>
        <v>0.00011232000000000001</v>
      </c>
      <c r="S294" s="238">
        <v>0</v>
      </c>
      <c r="T294" s="23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180</v>
      </c>
      <c r="AT294" s="240" t="s">
        <v>175</v>
      </c>
      <c r="AU294" s="240" t="s">
        <v>85</v>
      </c>
      <c r="AY294" s="18" t="s">
        <v>173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21</v>
      </c>
      <c r="BK294" s="241">
        <f>ROUND(I294*H294,2)</f>
        <v>0</v>
      </c>
      <c r="BL294" s="18" t="s">
        <v>180</v>
      </c>
      <c r="BM294" s="240" t="s">
        <v>384</v>
      </c>
    </row>
    <row r="295" s="2" customFormat="1">
      <c r="A295" s="39"/>
      <c r="B295" s="40"/>
      <c r="C295" s="41"/>
      <c r="D295" s="242" t="s">
        <v>182</v>
      </c>
      <c r="E295" s="41"/>
      <c r="F295" s="243" t="s">
        <v>385</v>
      </c>
      <c r="G295" s="41"/>
      <c r="H295" s="41"/>
      <c r="I295" s="244"/>
      <c r="J295" s="41"/>
      <c r="K295" s="41"/>
      <c r="L295" s="45"/>
      <c r="M295" s="245"/>
      <c r="N295" s="24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182</v>
      </c>
      <c r="AU295" s="18" t="s">
        <v>85</v>
      </c>
    </row>
    <row r="296" s="12" customFormat="1" ht="22.8" customHeight="1">
      <c r="A296" s="12"/>
      <c r="B296" s="213"/>
      <c r="C296" s="214"/>
      <c r="D296" s="215" t="s">
        <v>76</v>
      </c>
      <c r="E296" s="227" t="s">
        <v>91</v>
      </c>
      <c r="F296" s="227" t="s">
        <v>386</v>
      </c>
      <c r="G296" s="214"/>
      <c r="H296" s="214"/>
      <c r="I296" s="217"/>
      <c r="J296" s="228">
        <f>BK296</f>
        <v>0</v>
      </c>
      <c r="K296" s="214"/>
      <c r="L296" s="219"/>
      <c r="M296" s="220"/>
      <c r="N296" s="221"/>
      <c r="O296" s="221"/>
      <c r="P296" s="222">
        <f>SUM(P297:P324)</f>
        <v>0</v>
      </c>
      <c r="Q296" s="221"/>
      <c r="R296" s="222">
        <f>SUM(R297:R324)</f>
        <v>9.7578128944109999</v>
      </c>
      <c r="S296" s="221"/>
      <c r="T296" s="223">
        <f>SUM(T297:T324)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4" t="s">
        <v>21</v>
      </c>
      <c r="AT296" s="225" t="s">
        <v>76</v>
      </c>
      <c r="AU296" s="225" t="s">
        <v>21</v>
      </c>
      <c r="AY296" s="224" t="s">
        <v>173</v>
      </c>
      <c r="BK296" s="226">
        <f>SUM(BK297:BK324)</f>
        <v>0</v>
      </c>
    </row>
    <row r="297" s="2" customFormat="1" ht="33" customHeight="1">
      <c r="A297" s="39"/>
      <c r="B297" s="40"/>
      <c r="C297" s="229" t="s">
        <v>387</v>
      </c>
      <c r="D297" s="229" t="s">
        <v>175</v>
      </c>
      <c r="E297" s="230" t="s">
        <v>388</v>
      </c>
      <c r="F297" s="231" t="s">
        <v>389</v>
      </c>
      <c r="G297" s="232" t="s">
        <v>210</v>
      </c>
      <c r="H297" s="233">
        <v>3.7000000000000002</v>
      </c>
      <c r="I297" s="234"/>
      <c r="J297" s="235">
        <f>ROUND(I297*H297,2)</f>
        <v>0</v>
      </c>
      <c r="K297" s="231" t="s">
        <v>179</v>
      </c>
      <c r="L297" s="45"/>
      <c r="M297" s="236" t="s">
        <v>1</v>
      </c>
      <c r="N297" s="237" t="s">
        <v>42</v>
      </c>
      <c r="O297" s="92"/>
      <c r="P297" s="238">
        <f>O297*H297</f>
        <v>0</v>
      </c>
      <c r="Q297" s="238">
        <v>2.5143020520000001</v>
      </c>
      <c r="R297" s="238">
        <f>Q297*H297</f>
        <v>9.3029175924</v>
      </c>
      <c r="S297" s="238">
        <v>0</v>
      </c>
      <c r="T297" s="23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180</v>
      </c>
      <c r="AT297" s="240" t="s">
        <v>175</v>
      </c>
      <c r="AU297" s="240" t="s">
        <v>85</v>
      </c>
      <c r="AY297" s="18" t="s">
        <v>173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21</v>
      </c>
      <c r="BK297" s="241">
        <f>ROUND(I297*H297,2)</f>
        <v>0</v>
      </c>
      <c r="BL297" s="18" t="s">
        <v>180</v>
      </c>
      <c r="BM297" s="240" t="s">
        <v>390</v>
      </c>
    </row>
    <row r="298" s="2" customFormat="1">
      <c r="A298" s="39"/>
      <c r="B298" s="40"/>
      <c r="C298" s="41"/>
      <c r="D298" s="242" t="s">
        <v>182</v>
      </c>
      <c r="E298" s="41"/>
      <c r="F298" s="243" t="s">
        <v>391</v>
      </c>
      <c r="G298" s="41"/>
      <c r="H298" s="41"/>
      <c r="I298" s="244"/>
      <c r="J298" s="41"/>
      <c r="K298" s="41"/>
      <c r="L298" s="45"/>
      <c r="M298" s="245"/>
      <c r="N298" s="246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182</v>
      </c>
      <c r="AU298" s="18" t="s">
        <v>85</v>
      </c>
    </row>
    <row r="299" s="2" customFormat="1">
      <c r="A299" s="39"/>
      <c r="B299" s="40"/>
      <c r="C299" s="41"/>
      <c r="D299" s="242" t="s">
        <v>197</v>
      </c>
      <c r="E299" s="41"/>
      <c r="F299" s="279" t="s">
        <v>392</v>
      </c>
      <c r="G299" s="41"/>
      <c r="H299" s="41"/>
      <c r="I299" s="244"/>
      <c r="J299" s="41"/>
      <c r="K299" s="41"/>
      <c r="L299" s="45"/>
      <c r="M299" s="245"/>
      <c r="N299" s="246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197</v>
      </c>
      <c r="AU299" s="18" t="s">
        <v>85</v>
      </c>
    </row>
    <row r="300" s="13" customFormat="1">
      <c r="A300" s="13"/>
      <c r="B300" s="247"/>
      <c r="C300" s="248"/>
      <c r="D300" s="242" t="s">
        <v>184</v>
      </c>
      <c r="E300" s="249" t="s">
        <v>1</v>
      </c>
      <c r="F300" s="250" t="s">
        <v>393</v>
      </c>
      <c r="G300" s="248"/>
      <c r="H300" s="249" t="s">
        <v>1</v>
      </c>
      <c r="I300" s="251"/>
      <c r="J300" s="248"/>
      <c r="K300" s="248"/>
      <c r="L300" s="252"/>
      <c r="M300" s="253"/>
      <c r="N300" s="254"/>
      <c r="O300" s="254"/>
      <c r="P300" s="254"/>
      <c r="Q300" s="254"/>
      <c r="R300" s="254"/>
      <c r="S300" s="254"/>
      <c r="T300" s="25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6" t="s">
        <v>184</v>
      </c>
      <c r="AU300" s="256" t="s">
        <v>85</v>
      </c>
      <c r="AV300" s="13" t="s">
        <v>21</v>
      </c>
      <c r="AW300" s="13" t="s">
        <v>34</v>
      </c>
      <c r="AX300" s="13" t="s">
        <v>77</v>
      </c>
      <c r="AY300" s="256" t="s">
        <v>173</v>
      </c>
    </row>
    <row r="301" s="13" customFormat="1">
      <c r="A301" s="13"/>
      <c r="B301" s="247"/>
      <c r="C301" s="248"/>
      <c r="D301" s="242" t="s">
        <v>184</v>
      </c>
      <c r="E301" s="249" t="s">
        <v>1</v>
      </c>
      <c r="F301" s="250" t="s">
        <v>325</v>
      </c>
      <c r="G301" s="248"/>
      <c r="H301" s="249" t="s">
        <v>1</v>
      </c>
      <c r="I301" s="251"/>
      <c r="J301" s="248"/>
      <c r="K301" s="248"/>
      <c r="L301" s="252"/>
      <c r="M301" s="253"/>
      <c r="N301" s="254"/>
      <c r="O301" s="254"/>
      <c r="P301" s="254"/>
      <c r="Q301" s="254"/>
      <c r="R301" s="254"/>
      <c r="S301" s="254"/>
      <c r="T301" s="25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6" t="s">
        <v>184</v>
      </c>
      <c r="AU301" s="256" t="s">
        <v>85</v>
      </c>
      <c r="AV301" s="13" t="s">
        <v>21</v>
      </c>
      <c r="AW301" s="13" t="s">
        <v>34</v>
      </c>
      <c r="AX301" s="13" t="s">
        <v>77</v>
      </c>
      <c r="AY301" s="256" t="s">
        <v>173</v>
      </c>
    </row>
    <row r="302" s="14" customFormat="1">
      <c r="A302" s="14"/>
      <c r="B302" s="257"/>
      <c r="C302" s="258"/>
      <c r="D302" s="242" t="s">
        <v>184</v>
      </c>
      <c r="E302" s="259" t="s">
        <v>1</v>
      </c>
      <c r="F302" s="260" t="s">
        <v>394</v>
      </c>
      <c r="G302" s="258"/>
      <c r="H302" s="261">
        <v>3.7000000000000002</v>
      </c>
      <c r="I302" s="262"/>
      <c r="J302" s="258"/>
      <c r="K302" s="258"/>
      <c r="L302" s="263"/>
      <c r="M302" s="264"/>
      <c r="N302" s="265"/>
      <c r="O302" s="265"/>
      <c r="P302" s="265"/>
      <c r="Q302" s="265"/>
      <c r="R302" s="265"/>
      <c r="S302" s="265"/>
      <c r="T302" s="26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7" t="s">
        <v>184</v>
      </c>
      <c r="AU302" s="267" t="s">
        <v>85</v>
      </c>
      <c r="AV302" s="14" t="s">
        <v>85</v>
      </c>
      <c r="AW302" s="14" t="s">
        <v>34</v>
      </c>
      <c r="AX302" s="14" t="s">
        <v>77</v>
      </c>
      <c r="AY302" s="267" t="s">
        <v>173</v>
      </c>
    </row>
    <row r="303" s="15" customFormat="1">
      <c r="A303" s="15"/>
      <c r="B303" s="268"/>
      <c r="C303" s="269"/>
      <c r="D303" s="242" t="s">
        <v>184</v>
      </c>
      <c r="E303" s="270" t="s">
        <v>1</v>
      </c>
      <c r="F303" s="271" t="s">
        <v>187</v>
      </c>
      <c r="G303" s="269"/>
      <c r="H303" s="272">
        <v>3.7000000000000002</v>
      </c>
      <c r="I303" s="273"/>
      <c r="J303" s="269"/>
      <c r="K303" s="269"/>
      <c r="L303" s="274"/>
      <c r="M303" s="275"/>
      <c r="N303" s="276"/>
      <c r="O303" s="276"/>
      <c r="P303" s="276"/>
      <c r="Q303" s="276"/>
      <c r="R303" s="276"/>
      <c r="S303" s="276"/>
      <c r="T303" s="27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8" t="s">
        <v>184</v>
      </c>
      <c r="AU303" s="278" t="s">
        <v>85</v>
      </c>
      <c r="AV303" s="15" t="s">
        <v>180</v>
      </c>
      <c r="AW303" s="15" t="s">
        <v>34</v>
      </c>
      <c r="AX303" s="15" t="s">
        <v>21</v>
      </c>
      <c r="AY303" s="278" t="s">
        <v>173</v>
      </c>
    </row>
    <row r="304" s="2" customFormat="1" ht="33" customHeight="1">
      <c r="A304" s="39"/>
      <c r="B304" s="40"/>
      <c r="C304" s="229" t="s">
        <v>395</v>
      </c>
      <c r="D304" s="229" t="s">
        <v>175</v>
      </c>
      <c r="E304" s="230" t="s">
        <v>396</v>
      </c>
      <c r="F304" s="231" t="s">
        <v>397</v>
      </c>
      <c r="G304" s="232" t="s">
        <v>178</v>
      </c>
      <c r="H304" s="233">
        <v>23.446999999999999</v>
      </c>
      <c r="I304" s="234"/>
      <c r="J304" s="235">
        <f>ROUND(I304*H304,2)</f>
        <v>0</v>
      </c>
      <c r="K304" s="231" t="s">
        <v>179</v>
      </c>
      <c r="L304" s="45"/>
      <c r="M304" s="236" t="s">
        <v>1</v>
      </c>
      <c r="N304" s="237" t="s">
        <v>42</v>
      </c>
      <c r="O304" s="92"/>
      <c r="P304" s="238">
        <f>O304*H304</f>
        <v>0</v>
      </c>
      <c r="Q304" s="238">
        <v>0.0024672129999999998</v>
      </c>
      <c r="R304" s="238">
        <f>Q304*H304</f>
        <v>0.057848743210999996</v>
      </c>
      <c r="S304" s="238">
        <v>0</v>
      </c>
      <c r="T304" s="23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180</v>
      </c>
      <c r="AT304" s="240" t="s">
        <v>175</v>
      </c>
      <c r="AU304" s="240" t="s">
        <v>85</v>
      </c>
      <c r="AY304" s="18" t="s">
        <v>173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21</v>
      </c>
      <c r="BK304" s="241">
        <f>ROUND(I304*H304,2)</f>
        <v>0</v>
      </c>
      <c r="BL304" s="18" t="s">
        <v>180</v>
      </c>
      <c r="BM304" s="240" t="s">
        <v>398</v>
      </c>
    </row>
    <row r="305" s="2" customFormat="1">
      <c r="A305" s="39"/>
      <c r="B305" s="40"/>
      <c r="C305" s="41"/>
      <c r="D305" s="242" t="s">
        <v>182</v>
      </c>
      <c r="E305" s="41"/>
      <c r="F305" s="243" t="s">
        <v>399</v>
      </c>
      <c r="G305" s="41"/>
      <c r="H305" s="41"/>
      <c r="I305" s="244"/>
      <c r="J305" s="41"/>
      <c r="K305" s="41"/>
      <c r="L305" s="45"/>
      <c r="M305" s="245"/>
      <c r="N305" s="246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182</v>
      </c>
      <c r="AU305" s="18" t="s">
        <v>85</v>
      </c>
    </row>
    <row r="306" s="13" customFormat="1">
      <c r="A306" s="13"/>
      <c r="B306" s="247"/>
      <c r="C306" s="248"/>
      <c r="D306" s="242" t="s">
        <v>184</v>
      </c>
      <c r="E306" s="249" t="s">
        <v>1</v>
      </c>
      <c r="F306" s="250" t="s">
        <v>400</v>
      </c>
      <c r="G306" s="248"/>
      <c r="H306" s="249" t="s">
        <v>1</v>
      </c>
      <c r="I306" s="251"/>
      <c r="J306" s="248"/>
      <c r="K306" s="248"/>
      <c r="L306" s="252"/>
      <c r="M306" s="253"/>
      <c r="N306" s="254"/>
      <c r="O306" s="254"/>
      <c r="P306" s="254"/>
      <c r="Q306" s="254"/>
      <c r="R306" s="254"/>
      <c r="S306" s="254"/>
      <c r="T306" s="25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6" t="s">
        <v>184</v>
      </c>
      <c r="AU306" s="256" t="s">
        <v>85</v>
      </c>
      <c r="AV306" s="13" t="s">
        <v>21</v>
      </c>
      <c r="AW306" s="13" t="s">
        <v>34</v>
      </c>
      <c r="AX306" s="13" t="s">
        <v>77</v>
      </c>
      <c r="AY306" s="256" t="s">
        <v>173</v>
      </c>
    </row>
    <row r="307" s="14" customFormat="1">
      <c r="A307" s="14"/>
      <c r="B307" s="257"/>
      <c r="C307" s="258"/>
      <c r="D307" s="242" t="s">
        <v>184</v>
      </c>
      <c r="E307" s="259" t="s">
        <v>1</v>
      </c>
      <c r="F307" s="260" t="s">
        <v>401</v>
      </c>
      <c r="G307" s="258"/>
      <c r="H307" s="261">
        <v>3.7440000000000002</v>
      </c>
      <c r="I307" s="262"/>
      <c r="J307" s="258"/>
      <c r="K307" s="258"/>
      <c r="L307" s="263"/>
      <c r="M307" s="264"/>
      <c r="N307" s="265"/>
      <c r="O307" s="265"/>
      <c r="P307" s="265"/>
      <c r="Q307" s="265"/>
      <c r="R307" s="265"/>
      <c r="S307" s="265"/>
      <c r="T307" s="26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7" t="s">
        <v>184</v>
      </c>
      <c r="AU307" s="267" t="s">
        <v>85</v>
      </c>
      <c r="AV307" s="14" t="s">
        <v>85</v>
      </c>
      <c r="AW307" s="14" t="s">
        <v>34</v>
      </c>
      <c r="AX307" s="14" t="s">
        <v>77</v>
      </c>
      <c r="AY307" s="267" t="s">
        <v>173</v>
      </c>
    </row>
    <row r="308" s="14" customFormat="1">
      <c r="A308" s="14"/>
      <c r="B308" s="257"/>
      <c r="C308" s="258"/>
      <c r="D308" s="242" t="s">
        <v>184</v>
      </c>
      <c r="E308" s="259" t="s">
        <v>1</v>
      </c>
      <c r="F308" s="260" t="s">
        <v>402</v>
      </c>
      <c r="G308" s="258"/>
      <c r="H308" s="261">
        <v>3.2040000000000002</v>
      </c>
      <c r="I308" s="262"/>
      <c r="J308" s="258"/>
      <c r="K308" s="258"/>
      <c r="L308" s="263"/>
      <c r="M308" s="264"/>
      <c r="N308" s="265"/>
      <c r="O308" s="265"/>
      <c r="P308" s="265"/>
      <c r="Q308" s="265"/>
      <c r="R308" s="265"/>
      <c r="S308" s="265"/>
      <c r="T308" s="26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7" t="s">
        <v>184</v>
      </c>
      <c r="AU308" s="267" t="s">
        <v>85</v>
      </c>
      <c r="AV308" s="14" t="s">
        <v>85</v>
      </c>
      <c r="AW308" s="14" t="s">
        <v>34</v>
      </c>
      <c r="AX308" s="14" t="s">
        <v>77</v>
      </c>
      <c r="AY308" s="267" t="s">
        <v>173</v>
      </c>
    </row>
    <row r="309" s="14" customFormat="1">
      <c r="A309" s="14"/>
      <c r="B309" s="257"/>
      <c r="C309" s="258"/>
      <c r="D309" s="242" t="s">
        <v>184</v>
      </c>
      <c r="E309" s="259" t="s">
        <v>1</v>
      </c>
      <c r="F309" s="260" t="s">
        <v>403</v>
      </c>
      <c r="G309" s="258"/>
      <c r="H309" s="261">
        <v>3.2450000000000001</v>
      </c>
      <c r="I309" s="262"/>
      <c r="J309" s="258"/>
      <c r="K309" s="258"/>
      <c r="L309" s="263"/>
      <c r="M309" s="264"/>
      <c r="N309" s="265"/>
      <c r="O309" s="265"/>
      <c r="P309" s="265"/>
      <c r="Q309" s="265"/>
      <c r="R309" s="265"/>
      <c r="S309" s="265"/>
      <c r="T309" s="26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7" t="s">
        <v>184</v>
      </c>
      <c r="AU309" s="267" t="s">
        <v>85</v>
      </c>
      <c r="AV309" s="14" t="s">
        <v>85</v>
      </c>
      <c r="AW309" s="14" t="s">
        <v>34</v>
      </c>
      <c r="AX309" s="14" t="s">
        <v>77</v>
      </c>
      <c r="AY309" s="267" t="s">
        <v>173</v>
      </c>
    </row>
    <row r="310" s="14" customFormat="1">
      <c r="A310" s="14"/>
      <c r="B310" s="257"/>
      <c r="C310" s="258"/>
      <c r="D310" s="242" t="s">
        <v>184</v>
      </c>
      <c r="E310" s="259" t="s">
        <v>1</v>
      </c>
      <c r="F310" s="260" t="s">
        <v>404</v>
      </c>
      <c r="G310" s="258"/>
      <c r="H310" s="261">
        <v>2.585</v>
      </c>
      <c r="I310" s="262"/>
      <c r="J310" s="258"/>
      <c r="K310" s="258"/>
      <c r="L310" s="263"/>
      <c r="M310" s="264"/>
      <c r="N310" s="265"/>
      <c r="O310" s="265"/>
      <c r="P310" s="265"/>
      <c r="Q310" s="265"/>
      <c r="R310" s="265"/>
      <c r="S310" s="265"/>
      <c r="T310" s="26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7" t="s">
        <v>184</v>
      </c>
      <c r="AU310" s="267" t="s">
        <v>85</v>
      </c>
      <c r="AV310" s="14" t="s">
        <v>85</v>
      </c>
      <c r="AW310" s="14" t="s">
        <v>34</v>
      </c>
      <c r="AX310" s="14" t="s">
        <v>77</v>
      </c>
      <c r="AY310" s="267" t="s">
        <v>173</v>
      </c>
    </row>
    <row r="311" s="16" customFormat="1">
      <c r="A311" s="16"/>
      <c r="B311" s="280"/>
      <c r="C311" s="281"/>
      <c r="D311" s="242" t="s">
        <v>184</v>
      </c>
      <c r="E311" s="282" t="s">
        <v>1</v>
      </c>
      <c r="F311" s="283" t="s">
        <v>217</v>
      </c>
      <c r="G311" s="281"/>
      <c r="H311" s="284">
        <v>12.778000000000001</v>
      </c>
      <c r="I311" s="285"/>
      <c r="J311" s="281"/>
      <c r="K311" s="281"/>
      <c r="L311" s="286"/>
      <c r="M311" s="287"/>
      <c r="N311" s="288"/>
      <c r="O311" s="288"/>
      <c r="P311" s="288"/>
      <c r="Q311" s="288"/>
      <c r="R311" s="288"/>
      <c r="S311" s="288"/>
      <c r="T311" s="289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90" t="s">
        <v>184</v>
      </c>
      <c r="AU311" s="290" t="s">
        <v>85</v>
      </c>
      <c r="AV311" s="16" t="s">
        <v>91</v>
      </c>
      <c r="AW311" s="16" t="s">
        <v>34</v>
      </c>
      <c r="AX311" s="16" t="s">
        <v>77</v>
      </c>
      <c r="AY311" s="290" t="s">
        <v>173</v>
      </c>
    </row>
    <row r="312" s="13" customFormat="1">
      <c r="A312" s="13"/>
      <c r="B312" s="247"/>
      <c r="C312" s="248"/>
      <c r="D312" s="242" t="s">
        <v>184</v>
      </c>
      <c r="E312" s="249" t="s">
        <v>1</v>
      </c>
      <c r="F312" s="250" t="s">
        <v>405</v>
      </c>
      <c r="G312" s="248"/>
      <c r="H312" s="249" t="s">
        <v>1</v>
      </c>
      <c r="I312" s="251"/>
      <c r="J312" s="248"/>
      <c r="K312" s="248"/>
      <c r="L312" s="252"/>
      <c r="M312" s="253"/>
      <c r="N312" s="254"/>
      <c r="O312" s="254"/>
      <c r="P312" s="254"/>
      <c r="Q312" s="254"/>
      <c r="R312" s="254"/>
      <c r="S312" s="254"/>
      <c r="T312" s="25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6" t="s">
        <v>184</v>
      </c>
      <c r="AU312" s="256" t="s">
        <v>85</v>
      </c>
      <c r="AV312" s="13" t="s">
        <v>21</v>
      </c>
      <c r="AW312" s="13" t="s">
        <v>34</v>
      </c>
      <c r="AX312" s="13" t="s">
        <v>77</v>
      </c>
      <c r="AY312" s="256" t="s">
        <v>173</v>
      </c>
    </row>
    <row r="313" s="14" customFormat="1">
      <c r="A313" s="14"/>
      <c r="B313" s="257"/>
      <c r="C313" s="258"/>
      <c r="D313" s="242" t="s">
        <v>184</v>
      </c>
      <c r="E313" s="259" t="s">
        <v>1</v>
      </c>
      <c r="F313" s="260" t="s">
        <v>406</v>
      </c>
      <c r="G313" s="258"/>
      <c r="H313" s="261">
        <v>3.6120000000000001</v>
      </c>
      <c r="I313" s="262"/>
      <c r="J313" s="258"/>
      <c r="K313" s="258"/>
      <c r="L313" s="263"/>
      <c r="M313" s="264"/>
      <c r="N313" s="265"/>
      <c r="O313" s="265"/>
      <c r="P313" s="265"/>
      <c r="Q313" s="265"/>
      <c r="R313" s="265"/>
      <c r="S313" s="265"/>
      <c r="T313" s="26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7" t="s">
        <v>184</v>
      </c>
      <c r="AU313" s="267" t="s">
        <v>85</v>
      </c>
      <c r="AV313" s="14" t="s">
        <v>85</v>
      </c>
      <c r="AW313" s="14" t="s">
        <v>34</v>
      </c>
      <c r="AX313" s="14" t="s">
        <v>77</v>
      </c>
      <c r="AY313" s="267" t="s">
        <v>173</v>
      </c>
    </row>
    <row r="314" s="14" customFormat="1">
      <c r="A314" s="14"/>
      <c r="B314" s="257"/>
      <c r="C314" s="258"/>
      <c r="D314" s="242" t="s">
        <v>184</v>
      </c>
      <c r="E314" s="259" t="s">
        <v>1</v>
      </c>
      <c r="F314" s="260" t="s">
        <v>407</v>
      </c>
      <c r="G314" s="258"/>
      <c r="H314" s="261">
        <v>3.8570000000000002</v>
      </c>
      <c r="I314" s="262"/>
      <c r="J314" s="258"/>
      <c r="K314" s="258"/>
      <c r="L314" s="263"/>
      <c r="M314" s="264"/>
      <c r="N314" s="265"/>
      <c r="O314" s="265"/>
      <c r="P314" s="265"/>
      <c r="Q314" s="265"/>
      <c r="R314" s="265"/>
      <c r="S314" s="265"/>
      <c r="T314" s="26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7" t="s">
        <v>184</v>
      </c>
      <c r="AU314" s="267" t="s">
        <v>85</v>
      </c>
      <c r="AV314" s="14" t="s">
        <v>85</v>
      </c>
      <c r="AW314" s="14" t="s">
        <v>34</v>
      </c>
      <c r="AX314" s="14" t="s">
        <v>77</v>
      </c>
      <c r="AY314" s="267" t="s">
        <v>173</v>
      </c>
    </row>
    <row r="315" s="14" customFormat="1">
      <c r="A315" s="14"/>
      <c r="B315" s="257"/>
      <c r="C315" s="258"/>
      <c r="D315" s="242" t="s">
        <v>184</v>
      </c>
      <c r="E315" s="259" t="s">
        <v>1</v>
      </c>
      <c r="F315" s="260" t="s">
        <v>408</v>
      </c>
      <c r="G315" s="258"/>
      <c r="H315" s="261">
        <v>2.5600000000000001</v>
      </c>
      <c r="I315" s="262"/>
      <c r="J315" s="258"/>
      <c r="K315" s="258"/>
      <c r="L315" s="263"/>
      <c r="M315" s="264"/>
      <c r="N315" s="265"/>
      <c r="O315" s="265"/>
      <c r="P315" s="265"/>
      <c r="Q315" s="265"/>
      <c r="R315" s="265"/>
      <c r="S315" s="265"/>
      <c r="T315" s="26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7" t="s">
        <v>184</v>
      </c>
      <c r="AU315" s="267" t="s">
        <v>85</v>
      </c>
      <c r="AV315" s="14" t="s">
        <v>85</v>
      </c>
      <c r="AW315" s="14" t="s">
        <v>34</v>
      </c>
      <c r="AX315" s="14" t="s">
        <v>77</v>
      </c>
      <c r="AY315" s="267" t="s">
        <v>173</v>
      </c>
    </row>
    <row r="316" s="14" customFormat="1">
      <c r="A316" s="14"/>
      <c r="B316" s="257"/>
      <c r="C316" s="258"/>
      <c r="D316" s="242" t="s">
        <v>184</v>
      </c>
      <c r="E316" s="259" t="s">
        <v>1</v>
      </c>
      <c r="F316" s="260" t="s">
        <v>409</v>
      </c>
      <c r="G316" s="258"/>
      <c r="H316" s="261">
        <v>0.64000000000000001</v>
      </c>
      <c r="I316" s="262"/>
      <c r="J316" s="258"/>
      <c r="K316" s="258"/>
      <c r="L316" s="263"/>
      <c r="M316" s="264"/>
      <c r="N316" s="265"/>
      <c r="O316" s="265"/>
      <c r="P316" s="265"/>
      <c r="Q316" s="265"/>
      <c r="R316" s="265"/>
      <c r="S316" s="265"/>
      <c r="T316" s="26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7" t="s">
        <v>184</v>
      </c>
      <c r="AU316" s="267" t="s">
        <v>85</v>
      </c>
      <c r="AV316" s="14" t="s">
        <v>85</v>
      </c>
      <c r="AW316" s="14" t="s">
        <v>34</v>
      </c>
      <c r="AX316" s="14" t="s">
        <v>77</v>
      </c>
      <c r="AY316" s="267" t="s">
        <v>173</v>
      </c>
    </row>
    <row r="317" s="16" customFormat="1">
      <c r="A317" s="16"/>
      <c r="B317" s="280"/>
      <c r="C317" s="281"/>
      <c r="D317" s="242" t="s">
        <v>184</v>
      </c>
      <c r="E317" s="282" t="s">
        <v>1</v>
      </c>
      <c r="F317" s="283" t="s">
        <v>217</v>
      </c>
      <c r="G317" s="281"/>
      <c r="H317" s="284">
        <v>10.669000000000001</v>
      </c>
      <c r="I317" s="285"/>
      <c r="J317" s="281"/>
      <c r="K317" s="281"/>
      <c r="L317" s="286"/>
      <c r="M317" s="287"/>
      <c r="N317" s="288"/>
      <c r="O317" s="288"/>
      <c r="P317" s="288"/>
      <c r="Q317" s="288"/>
      <c r="R317" s="288"/>
      <c r="S317" s="288"/>
      <c r="T317" s="289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90" t="s">
        <v>184</v>
      </c>
      <c r="AU317" s="290" t="s">
        <v>85</v>
      </c>
      <c r="AV317" s="16" t="s">
        <v>91</v>
      </c>
      <c r="AW317" s="16" t="s">
        <v>34</v>
      </c>
      <c r="AX317" s="16" t="s">
        <v>77</v>
      </c>
      <c r="AY317" s="290" t="s">
        <v>173</v>
      </c>
    </row>
    <row r="318" s="15" customFormat="1">
      <c r="A318" s="15"/>
      <c r="B318" s="268"/>
      <c r="C318" s="269"/>
      <c r="D318" s="242" t="s">
        <v>184</v>
      </c>
      <c r="E318" s="270" t="s">
        <v>1</v>
      </c>
      <c r="F318" s="271" t="s">
        <v>187</v>
      </c>
      <c r="G318" s="269"/>
      <c r="H318" s="272">
        <v>23.446999999999999</v>
      </c>
      <c r="I318" s="273"/>
      <c r="J318" s="269"/>
      <c r="K318" s="269"/>
      <c r="L318" s="274"/>
      <c r="M318" s="275"/>
      <c r="N318" s="276"/>
      <c r="O318" s="276"/>
      <c r="P318" s="276"/>
      <c r="Q318" s="276"/>
      <c r="R318" s="276"/>
      <c r="S318" s="276"/>
      <c r="T318" s="277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8" t="s">
        <v>184</v>
      </c>
      <c r="AU318" s="278" t="s">
        <v>85</v>
      </c>
      <c r="AV318" s="15" t="s">
        <v>180</v>
      </c>
      <c r="AW318" s="15" t="s">
        <v>34</v>
      </c>
      <c r="AX318" s="15" t="s">
        <v>21</v>
      </c>
      <c r="AY318" s="278" t="s">
        <v>173</v>
      </c>
    </row>
    <row r="319" s="2" customFormat="1" ht="33" customHeight="1">
      <c r="A319" s="39"/>
      <c r="B319" s="40"/>
      <c r="C319" s="229" t="s">
        <v>410</v>
      </c>
      <c r="D319" s="229" t="s">
        <v>175</v>
      </c>
      <c r="E319" s="230" t="s">
        <v>411</v>
      </c>
      <c r="F319" s="231" t="s">
        <v>412</v>
      </c>
      <c r="G319" s="232" t="s">
        <v>178</v>
      </c>
      <c r="H319" s="233">
        <v>23.446999999999999</v>
      </c>
      <c r="I319" s="234"/>
      <c r="J319" s="235">
        <f>ROUND(I319*H319,2)</f>
        <v>0</v>
      </c>
      <c r="K319" s="231" t="s">
        <v>179</v>
      </c>
      <c r="L319" s="45"/>
      <c r="M319" s="236" t="s">
        <v>1</v>
      </c>
      <c r="N319" s="237" t="s">
        <v>42</v>
      </c>
      <c r="O319" s="92"/>
      <c r="P319" s="238">
        <f>O319*H319</f>
        <v>0</v>
      </c>
      <c r="Q319" s="238">
        <v>0</v>
      </c>
      <c r="R319" s="238">
        <f>Q319*H319</f>
        <v>0</v>
      </c>
      <c r="S319" s="238">
        <v>0</v>
      </c>
      <c r="T319" s="23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0" t="s">
        <v>180</v>
      </c>
      <c r="AT319" s="240" t="s">
        <v>175</v>
      </c>
      <c r="AU319" s="240" t="s">
        <v>85</v>
      </c>
      <c r="AY319" s="18" t="s">
        <v>173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8" t="s">
        <v>21</v>
      </c>
      <c r="BK319" s="241">
        <f>ROUND(I319*H319,2)</f>
        <v>0</v>
      </c>
      <c r="BL319" s="18" t="s">
        <v>180</v>
      </c>
      <c r="BM319" s="240" t="s">
        <v>413</v>
      </c>
    </row>
    <row r="320" s="2" customFormat="1">
      <c r="A320" s="39"/>
      <c r="B320" s="40"/>
      <c r="C320" s="41"/>
      <c r="D320" s="242" t="s">
        <v>182</v>
      </c>
      <c r="E320" s="41"/>
      <c r="F320" s="243" t="s">
        <v>414</v>
      </c>
      <c r="G320" s="41"/>
      <c r="H320" s="41"/>
      <c r="I320" s="244"/>
      <c r="J320" s="41"/>
      <c r="K320" s="41"/>
      <c r="L320" s="45"/>
      <c r="M320" s="245"/>
      <c r="N320" s="246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182</v>
      </c>
      <c r="AU320" s="18" t="s">
        <v>85</v>
      </c>
    </row>
    <row r="321" s="2" customFormat="1">
      <c r="A321" s="39"/>
      <c r="B321" s="40"/>
      <c r="C321" s="229" t="s">
        <v>415</v>
      </c>
      <c r="D321" s="229" t="s">
        <v>175</v>
      </c>
      <c r="E321" s="230" t="s">
        <v>416</v>
      </c>
      <c r="F321" s="231" t="s">
        <v>417</v>
      </c>
      <c r="G321" s="232" t="s">
        <v>251</v>
      </c>
      <c r="H321" s="233">
        <v>0.35799999999999998</v>
      </c>
      <c r="I321" s="234"/>
      <c r="J321" s="235">
        <f>ROUND(I321*H321,2)</f>
        <v>0</v>
      </c>
      <c r="K321" s="231" t="s">
        <v>179</v>
      </c>
      <c r="L321" s="45"/>
      <c r="M321" s="236" t="s">
        <v>1</v>
      </c>
      <c r="N321" s="237" t="s">
        <v>42</v>
      </c>
      <c r="O321" s="92"/>
      <c r="P321" s="238">
        <f>O321*H321</f>
        <v>0</v>
      </c>
      <c r="Q321" s="238">
        <v>1.1090686000000001</v>
      </c>
      <c r="R321" s="238">
        <f>Q321*H321</f>
        <v>0.3970465588</v>
      </c>
      <c r="S321" s="238">
        <v>0</v>
      </c>
      <c r="T321" s="23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0" t="s">
        <v>180</v>
      </c>
      <c r="AT321" s="240" t="s">
        <v>175</v>
      </c>
      <c r="AU321" s="240" t="s">
        <v>85</v>
      </c>
      <c r="AY321" s="18" t="s">
        <v>173</v>
      </c>
      <c r="BE321" s="241">
        <f>IF(N321="základní",J321,0)</f>
        <v>0</v>
      </c>
      <c r="BF321" s="241">
        <f>IF(N321="snížená",J321,0)</f>
        <v>0</v>
      </c>
      <c r="BG321" s="241">
        <f>IF(N321="zákl. přenesená",J321,0)</f>
        <v>0</v>
      </c>
      <c r="BH321" s="241">
        <f>IF(N321="sníž. přenesená",J321,0)</f>
        <v>0</v>
      </c>
      <c r="BI321" s="241">
        <f>IF(N321="nulová",J321,0)</f>
        <v>0</v>
      </c>
      <c r="BJ321" s="18" t="s">
        <v>21</v>
      </c>
      <c r="BK321" s="241">
        <f>ROUND(I321*H321,2)</f>
        <v>0</v>
      </c>
      <c r="BL321" s="18" t="s">
        <v>180</v>
      </c>
      <c r="BM321" s="240" t="s">
        <v>418</v>
      </c>
    </row>
    <row r="322" s="2" customFormat="1">
      <c r="A322" s="39"/>
      <c r="B322" s="40"/>
      <c r="C322" s="41"/>
      <c r="D322" s="242" t="s">
        <v>182</v>
      </c>
      <c r="E322" s="41"/>
      <c r="F322" s="243" t="s">
        <v>419</v>
      </c>
      <c r="G322" s="41"/>
      <c r="H322" s="41"/>
      <c r="I322" s="244"/>
      <c r="J322" s="41"/>
      <c r="K322" s="41"/>
      <c r="L322" s="45"/>
      <c r="M322" s="245"/>
      <c r="N322" s="246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182</v>
      </c>
      <c r="AU322" s="18" t="s">
        <v>85</v>
      </c>
    </row>
    <row r="323" s="14" customFormat="1">
      <c r="A323" s="14"/>
      <c r="B323" s="257"/>
      <c r="C323" s="258"/>
      <c r="D323" s="242" t="s">
        <v>184</v>
      </c>
      <c r="E323" s="259" t="s">
        <v>1</v>
      </c>
      <c r="F323" s="260" t="s">
        <v>420</v>
      </c>
      <c r="G323" s="258"/>
      <c r="H323" s="261">
        <v>0.35799999999999998</v>
      </c>
      <c r="I323" s="262"/>
      <c r="J323" s="258"/>
      <c r="K323" s="258"/>
      <c r="L323" s="263"/>
      <c r="M323" s="264"/>
      <c r="N323" s="265"/>
      <c r="O323" s="265"/>
      <c r="P323" s="265"/>
      <c r="Q323" s="265"/>
      <c r="R323" s="265"/>
      <c r="S323" s="265"/>
      <c r="T323" s="26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7" t="s">
        <v>184</v>
      </c>
      <c r="AU323" s="267" t="s">
        <v>85</v>
      </c>
      <c r="AV323" s="14" t="s">
        <v>85</v>
      </c>
      <c r="AW323" s="14" t="s">
        <v>34</v>
      </c>
      <c r="AX323" s="14" t="s">
        <v>77</v>
      </c>
      <c r="AY323" s="267" t="s">
        <v>173</v>
      </c>
    </row>
    <row r="324" s="15" customFormat="1">
      <c r="A324" s="15"/>
      <c r="B324" s="268"/>
      <c r="C324" s="269"/>
      <c r="D324" s="242" t="s">
        <v>184</v>
      </c>
      <c r="E324" s="270" t="s">
        <v>1</v>
      </c>
      <c r="F324" s="271" t="s">
        <v>187</v>
      </c>
      <c r="G324" s="269"/>
      <c r="H324" s="272">
        <v>0.35799999999999998</v>
      </c>
      <c r="I324" s="273"/>
      <c r="J324" s="269"/>
      <c r="K324" s="269"/>
      <c r="L324" s="274"/>
      <c r="M324" s="275"/>
      <c r="N324" s="276"/>
      <c r="O324" s="276"/>
      <c r="P324" s="276"/>
      <c r="Q324" s="276"/>
      <c r="R324" s="276"/>
      <c r="S324" s="276"/>
      <c r="T324" s="277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8" t="s">
        <v>184</v>
      </c>
      <c r="AU324" s="278" t="s">
        <v>85</v>
      </c>
      <c r="AV324" s="15" t="s">
        <v>180</v>
      </c>
      <c r="AW324" s="15" t="s">
        <v>34</v>
      </c>
      <c r="AX324" s="15" t="s">
        <v>21</v>
      </c>
      <c r="AY324" s="278" t="s">
        <v>173</v>
      </c>
    </row>
    <row r="325" s="12" customFormat="1" ht="22.8" customHeight="1">
      <c r="A325" s="12"/>
      <c r="B325" s="213"/>
      <c r="C325" s="214"/>
      <c r="D325" s="215" t="s">
        <v>76</v>
      </c>
      <c r="E325" s="227" t="s">
        <v>180</v>
      </c>
      <c r="F325" s="227" t="s">
        <v>421</v>
      </c>
      <c r="G325" s="214"/>
      <c r="H325" s="214"/>
      <c r="I325" s="217"/>
      <c r="J325" s="228">
        <f>BK325</f>
        <v>0</v>
      </c>
      <c r="K325" s="214"/>
      <c r="L325" s="219"/>
      <c r="M325" s="220"/>
      <c r="N325" s="221"/>
      <c r="O325" s="221"/>
      <c r="P325" s="222">
        <f>SUM(P326:P371)</f>
        <v>0</v>
      </c>
      <c r="Q325" s="221"/>
      <c r="R325" s="222">
        <f>SUM(R326:R371)</f>
        <v>18.057492080000003</v>
      </c>
      <c r="S325" s="221"/>
      <c r="T325" s="223">
        <f>SUM(T326:T371)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24" t="s">
        <v>21</v>
      </c>
      <c r="AT325" s="225" t="s">
        <v>76</v>
      </c>
      <c r="AU325" s="225" t="s">
        <v>21</v>
      </c>
      <c r="AY325" s="224" t="s">
        <v>173</v>
      </c>
      <c r="BK325" s="226">
        <f>SUM(BK326:BK371)</f>
        <v>0</v>
      </c>
    </row>
    <row r="326" s="2" customFormat="1">
      <c r="A326" s="39"/>
      <c r="B326" s="40"/>
      <c r="C326" s="229" t="s">
        <v>422</v>
      </c>
      <c r="D326" s="229" t="s">
        <v>175</v>
      </c>
      <c r="E326" s="230" t="s">
        <v>357</v>
      </c>
      <c r="F326" s="231" t="s">
        <v>358</v>
      </c>
      <c r="G326" s="232" t="s">
        <v>251</v>
      </c>
      <c r="H326" s="233">
        <v>0.040000000000000001</v>
      </c>
      <c r="I326" s="234"/>
      <c r="J326" s="235">
        <f>ROUND(I326*H326,2)</f>
        <v>0</v>
      </c>
      <c r="K326" s="231" t="s">
        <v>179</v>
      </c>
      <c r="L326" s="45"/>
      <c r="M326" s="236" t="s">
        <v>1</v>
      </c>
      <c r="N326" s="237" t="s">
        <v>42</v>
      </c>
      <c r="O326" s="92"/>
      <c r="P326" s="238">
        <f>O326*H326</f>
        <v>0</v>
      </c>
      <c r="Q326" s="238">
        <v>1.0597380000000001</v>
      </c>
      <c r="R326" s="238">
        <f>Q326*H326</f>
        <v>0.042389520000000007</v>
      </c>
      <c r="S326" s="238">
        <v>0</v>
      </c>
      <c r="T326" s="23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0" t="s">
        <v>180</v>
      </c>
      <c r="AT326" s="240" t="s">
        <v>175</v>
      </c>
      <c r="AU326" s="240" t="s">
        <v>85</v>
      </c>
      <c r="AY326" s="18" t="s">
        <v>173</v>
      </c>
      <c r="BE326" s="241">
        <f>IF(N326="základní",J326,0)</f>
        <v>0</v>
      </c>
      <c r="BF326" s="241">
        <f>IF(N326="snížená",J326,0)</f>
        <v>0</v>
      </c>
      <c r="BG326" s="241">
        <f>IF(N326="zákl. přenesená",J326,0)</f>
        <v>0</v>
      </c>
      <c r="BH326" s="241">
        <f>IF(N326="sníž. přenesená",J326,0)</f>
        <v>0</v>
      </c>
      <c r="BI326" s="241">
        <f>IF(N326="nulová",J326,0)</f>
        <v>0</v>
      </c>
      <c r="BJ326" s="18" t="s">
        <v>21</v>
      </c>
      <c r="BK326" s="241">
        <f>ROUND(I326*H326,2)</f>
        <v>0</v>
      </c>
      <c r="BL326" s="18" t="s">
        <v>180</v>
      </c>
      <c r="BM326" s="240" t="s">
        <v>423</v>
      </c>
    </row>
    <row r="327" s="2" customFormat="1">
      <c r="A327" s="39"/>
      <c r="B327" s="40"/>
      <c r="C327" s="41"/>
      <c r="D327" s="242" t="s">
        <v>182</v>
      </c>
      <c r="E327" s="41"/>
      <c r="F327" s="243" t="s">
        <v>360</v>
      </c>
      <c r="G327" s="41"/>
      <c r="H327" s="41"/>
      <c r="I327" s="244"/>
      <c r="J327" s="41"/>
      <c r="K327" s="41"/>
      <c r="L327" s="45"/>
      <c r="M327" s="245"/>
      <c r="N327" s="246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182</v>
      </c>
      <c r="AU327" s="18" t="s">
        <v>85</v>
      </c>
    </row>
    <row r="328" s="13" customFormat="1">
      <c r="A328" s="13"/>
      <c r="B328" s="247"/>
      <c r="C328" s="248"/>
      <c r="D328" s="242" t="s">
        <v>184</v>
      </c>
      <c r="E328" s="249" t="s">
        <v>1</v>
      </c>
      <c r="F328" s="250" t="s">
        <v>424</v>
      </c>
      <c r="G328" s="248"/>
      <c r="H328" s="249" t="s">
        <v>1</v>
      </c>
      <c r="I328" s="251"/>
      <c r="J328" s="248"/>
      <c r="K328" s="248"/>
      <c r="L328" s="252"/>
      <c r="M328" s="253"/>
      <c r="N328" s="254"/>
      <c r="O328" s="254"/>
      <c r="P328" s="254"/>
      <c r="Q328" s="254"/>
      <c r="R328" s="254"/>
      <c r="S328" s="254"/>
      <c r="T328" s="25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6" t="s">
        <v>184</v>
      </c>
      <c r="AU328" s="256" t="s">
        <v>85</v>
      </c>
      <c r="AV328" s="13" t="s">
        <v>21</v>
      </c>
      <c r="AW328" s="13" t="s">
        <v>34</v>
      </c>
      <c r="AX328" s="13" t="s">
        <v>77</v>
      </c>
      <c r="AY328" s="256" t="s">
        <v>173</v>
      </c>
    </row>
    <row r="329" s="14" customFormat="1">
      <c r="A329" s="14"/>
      <c r="B329" s="257"/>
      <c r="C329" s="258"/>
      <c r="D329" s="242" t="s">
        <v>184</v>
      </c>
      <c r="E329" s="259" t="s">
        <v>1</v>
      </c>
      <c r="F329" s="260" t="s">
        <v>425</v>
      </c>
      <c r="G329" s="258"/>
      <c r="H329" s="261">
        <v>0.040000000000000001</v>
      </c>
      <c r="I329" s="262"/>
      <c r="J329" s="258"/>
      <c r="K329" s="258"/>
      <c r="L329" s="263"/>
      <c r="M329" s="264"/>
      <c r="N329" s="265"/>
      <c r="O329" s="265"/>
      <c r="P329" s="265"/>
      <c r="Q329" s="265"/>
      <c r="R329" s="265"/>
      <c r="S329" s="265"/>
      <c r="T329" s="26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7" t="s">
        <v>184</v>
      </c>
      <c r="AU329" s="267" t="s">
        <v>85</v>
      </c>
      <c r="AV329" s="14" t="s">
        <v>85</v>
      </c>
      <c r="AW329" s="14" t="s">
        <v>34</v>
      </c>
      <c r="AX329" s="14" t="s">
        <v>77</v>
      </c>
      <c r="AY329" s="267" t="s">
        <v>173</v>
      </c>
    </row>
    <row r="330" s="15" customFormat="1">
      <c r="A330" s="15"/>
      <c r="B330" s="268"/>
      <c r="C330" s="269"/>
      <c r="D330" s="242" t="s">
        <v>184</v>
      </c>
      <c r="E330" s="270" t="s">
        <v>1</v>
      </c>
      <c r="F330" s="271" t="s">
        <v>187</v>
      </c>
      <c r="G330" s="269"/>
      <c r="H330" s="272">
        <v>0.040000000000000001</v>
      </c>
      <c r="I330" s="273"/>
      <c r="J330" s="269"/>
      <c r="K330" s="269"/>
      <c r="L330" s="274"/>
      <c r="M330" s="275"/>
      <c r="N330" s="276"/>
      <c r="O330" s="276"/>
      <c r="P330" s="276"/>
      <c r="Q330" s="276"/>
      <c r="R330" s="276"/>
      <c r="S330" s="276"/>
      <c r="T330" s="277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78" t="s">
        <v>184</v>
      </c>
      <c r="AU330" s="278" t="s">
        <v>85</v>
      </c>
      <c r="AV330" s="15" t="s">
        <v>180</v>
      </c>
      <c r="AW330" s="15" t="s">
        <v>34</v>
      </c>
      <c r="AX330" s="15" t="s">
        <v>21</v>
      </c>
      <c r="AY330" s="278" t="s">
        <v>173</v>
      </c>
    </row>
    <row r="331" s="2" customFormat="1">
      <c r="A331" s="39"/>
      <c r="B331" s="40"/>
      <c r="C331" s="229" t="s">
        <v>426</v>
      </c>
      <c r="D331" s="229" t="s">
        <v>175</v>
      </c>
      <c r="E331" s="230" t="s">
        <v>427</v>
      </c>
      <c r="F331" s="231" t="s">
        <v>428</v>
      </c>
      <c r="G331" s="232" t="s">
        <v>309</v>
      </c>
      <c r="H331" s="233">
        <v>21.34</v>
      </c>
      <c r="I331" s="234"/>
      <c r="J331" s="235">
        <f>ROUND(I331*H331,2)</f>
        <v>0</v>
      </c>
      <c r="K331" s="231" t="s">
        <v>179</v>
      </c>
      <c r="L331" s="45"/>
      <c r="M331" s="236" t="s">
        <v>1</v>
      </c>
      <c r="N331" s="237" t="s">
        <v>42</v>
      </c>
      <c r="O331" s="92"/>
      <c r="P331" s="238">
        <f>O331*H331</f>
        <v>0</v>
      </c>
      <c r="Q331" s="238">
        <v>0</v>
      </c>
      <c r="R331" s="238">
        <f>Q331*H331</f>
        <v>0</v>
      </c>
      <c r="S331" s="238">
        <v>0</v>
      </c>
      <c r="T331" s="23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0" t="s">
        <v>180</v>
      </c>
      <c r="AT331" s="240" t="s">
        <v>175</v>
      </c>
      <c r="AU331" s="240" t="s">
        <v>85</v>
      </c>
      <c r="AY331" s="18" t="s">
        <v>173</v>
      </c>
      <c r="BE331" s="241">
        <f>IF(N331="základní",J331,0)</f>
        <v>0</v>
      </c>
      <c r="BF331" s="241">
        <f>IF(N331="snížená",J331,0)</f>
        <v>0</v>
      </c>
      <c r="BG331" s="241">
        <f>IF(N331="zákl. přenesená",J331,0)</f>
        <v>0</v>
      </c>
      <c r="BH331" s="241">
        <f>IF(N331="sníž. přenesená",J331,0)</f>
        <v>0</v>
      </c>
      <c r="BI331" s="241">
        <f>IF(N331="nulová",J331,0)</f>
        <v>0</v>
      </c>
      <c r="BJ331" s="18" t="s">
        <v>21</v>
      </c>
      <c r="BK331" s="241">
        <f>ROUND(I331*H331,2)</f>
        <v>0</v>
      </c>
      <c r="BL331" s="18" t="s">
        <v>180</v>
      </c>
      <c r="BM331" s="240" t="s">
        <v>429</v>
      </c>
    </row>
    <row r="332" s="2" customFormat="1">
      <c r="A332" s="39"/>
      <c r="B332" s="40"/>
      <c r="C332" s="41"/>
      <c r="D332" s="242" t="s">
        <v>182</v>
      </c>
      <c r="E332" s="41"/>
      <c r="F332" s="243" t="s">
        <v>430</v>
      </c>
      <c r="G332" s="41"/>
      <c r="H332" s="41"/>
      <c r="I332" s="244"/>
      <c r="J332" s="41"/>
      <c r="K332" s="41"/>
      <c r="L332" s="45"/>
      <c r="M332" s="245"/>
      <c r="N332" s="246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182</v>
      </c>
      <c r="AU332" s="18" t="s">
        <v>85</v>
      </c>
    </row>
    <row r="333" s="13" customFormat="1">
      <c r="A333" s="13"/>
      <c r="B333" s="247"/>
      <c r="C333" s="248"/>
      <c r="D333" s="242" t="s">
        <v>184</v>
      </c>
      <c r="E333" s="249" t="s">
        <v>1</v>
      </c>
      <c r="F333" s="250" t="s">
        <v>431</v>
      </c>
      <c r="G333" s="248"/>
      <c r="H333" s="249" t="s">
        <v>1</v>
      </c>
      <c r="I333" s="251"/>
      <c r="J333" s="248"/>
      <c r="K333" s="248"/>
      <c r="L333" s="252"/>
      <c r="M333" s="253"/>
      <c r="N333" s="254"/>
      <c r="O333" s="254"/>
      <c r="P333" s="254"/>
      <c r="Q333" s="254"/>
      <c r="R333" s="254"/>
      <c r="S333" s="254"/>
      <c r="T333" s="25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6" t="s">
        <v>184</v>
      </c>
      <c r="AU333" s="256" t="s">
        <v>85</v>
      </c>
      <c r="AV333" s="13" t="s">
        <v>21</v>
      </c>
      <c r="AW333" s="13" t="s">
        <v>34</v>
      </c>
      <c r="AX333" s="13" t="s">
        <v>77</v>
      </c>
      <c r="AY333" s="256" t="s">
        <v>173</v>
      </c>
    </row>
    <row r="334" s="14" customFormat="1">
      <c r="A334" s="14"/>
      <c r="B334" s="257"/>
      <c r="C334" s="258"/>
      <c r="D334" s="242" t="s">
        <v>184</v>
      </c>
      <c r="E334" s="259" t="s">
        <v>1</v>
      </c>
      <c r="F334" s="260" t="s">
        <v>432</v>
      </c>
      <c r="G334" s="258"/>
      <c r="H334" s="261">
        <v>21.34</v>
      </c>
      <c r="I334" s="262"/>
      <c r="J334" s="258"/>
      <c r="K334" s="258"/>
      <c r="L334" s="263"/>
      <c r="M334" s="264"/>
      <c r="N334" s="265"/>
      <c r="O334" s="265"/>
      <c r="P334" s="265"/>
      <c r="Q334" s="265"/>
      <c r="R334" s="265"/>
      <c r="S334" s="265"/>
      <c r="T334" s="26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7" t="s">
        <v>184</v>
      </c>
      <c r="AU334" s="267" t="s">
        <v>85</v>
      </c>
      <c r="AV334" s="14" t="s">
        <v>85</v>
      </c>
      <c r="AW334" s="14" t="s">
        <v>34</v>
      </c>
      <c r="AX334" s="14" t="s">
        <v>77</v>
      </c>
      <c r="AY334" s="267" t="s">
        <v>173</v>
      </c>
    </row>
    <row r="335" s="15" customFormat="1">
      <c r="A335" s="15"/>
      <c r="B335" s="268"/>
      <c r="C335" s="269"/>
      <c r="D335" s="242" t="s">
        <v>184</v>
      </c>
      <c r="E335" s="270" t="s">
        <v>1</v>
      </c>
      <c r="F335" s="271" t="s">
        <v>187</v>
      </c>
      <c r="G335" s="269"/>
      <c r="H335" s="272">
        <v>21.34</v>
      </c>
      <c r="I335" s="273"/>
      <c r="J335" s="269"/>
      <c r="K335" s="269"/>
      <c r="L335" s="274"/>
      <c r="M335" s="275"/>
      <c r="N335" s="276"/>
      <c r="O335" s="276"/>
      <c r="P335" s="276"/>
      <c r="Q335" s="276"/>
      <c r="R335" s="276"/>
      <c r="S335" s="276"/>
      <c r="T335" s="277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8" t="s">
        <v>184</v>
      </c>
      <c r="AU335" s="278" t="s">
        <v>85</v>
      </c>
      <c r="AV335" s="15" t="s">
        <v>180</v>
      </c>
      <c r="AW335" s="15" t="s">
        <v>34</v>
      </c>
      <c r="AX335" s="15" t="s">
        <v>21</v>
      </c>
      <c r="AY335" s="278" t="s">
        <v>173</v>
      </c>
    </row>
    <row r="336" s="2" customFormat="1">
      <c r="A336" s="39"/>
      <c r="B336" s="40"/>
      <c r="C336" s="229" t="s">
        <v>433</v>
      </c>
      <c r="D336" s="229" t="s">
        <v>175</v>
      </c>
      <c r="E336" s="230" t="s">
        <v>434</v>
      </c>
      <c r="F336" s="231" t="s">
        <v>435</v>
      </c>
      <c r="G336" s="232" t="s">
        <v>309</v>
      </c>
      <c r="H336" s="233">
        <v>21.34</v>
      </c>
      <c r="I336" s="234"/>
      <c r="J336" s="235">
        <f>ROUND(I336*H336,2)</f>
        <v>0</v>
      </c>
      <c r="K336" s="231" t="s">
        <v>179</v>
      </c>
      <c r="L336" s="45"/>
      <c r="M336" s="236" t="s">
        <v>1</v>
      </c>
      <c r="N336" s="237" t="s">
        <v>42</v>
      </c>
      <c r="O336" s="92"/>
      <c r="P336" s="238">
        <f>O336*H336</f>
        <v>0</v>
      </c>
      <c r="Q336" s="238">
        <v>0</v>
      </c>
      <c r="R336" s="238">
        <f>Q336*H336</f>
        <v>0</v>
      </c>
      <c r="S336" s="238">
        <v>0</v>
      </c>
      <c r="T336" s="23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0" t="s">
        <v>180</v>
      </c>
      <c r="AT336" s="240" t="s">
        <v>175</v>
      </c>
      <c r="AU336" s="240" t="s">
        <v>85</v>
      </c>
      <c r="AY336" s="18" t="s">
        <v>173</v>
      </c>
      <c r="BE336" s="241">
        <f>IF(N336="základní",J336,0)</f>
        <v>0</v>
      </c>
      <c r="BF336" s="241">
        <f>IF(N336="snížená",J336,0)</f>
        <v>0</v>
      </c>
      <c r="BG336" s="241">
        <f>IF(N336="zákl. přenesená",J336,0)</f>
        <v>0</v>
      </c>
      <c r="BH336" s="241">
        <f>IF(N336="sníž. přenesená",J336,0)</f>
        <v>0</v>
      </c>
      <c r="BI336" s="241">
        <f>IF(N336="nulová",J336,0)</f>
        <v>0</v>
      </c>
      <c r="BJ336" s="18" t="s">
        <v>21</v>
      </c>
      <c r="BK336" s="241">
        <f>ROUND(I336*H336,2)</f>
        <v>0</v>
      </c>
      <c r="BL336" s="18" t="s">
        <v>180</v>
      </c>
      <c r="BM336" s="240" t="s">
        <v>436</v>
      </c>
    </row>
    <row r="337" s="2" customFormat="1">
      <c r="A337" s="39"/>
      <c r="B337" s="40"/>
      <c r="C337" s="41"/>
      <c r="D337" s="242" t="s">
        <v>182</v>
      </c>
      <c r="E337" s="41"/>
      <c r="F337" s="243" t="s">
        <v>437</v>
      </c>
      <c r="G337" s="41"/>
      <c r="H337" s="41"/>
      <c r="I337" s="244"/>
      <c r="J337" s="41"/>
      <c r="K337" s="41"/>
      <c r="L337" s="45"/>
      <c r="M337" s="245"/>
      <c r="N337" s="246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182</v>
      </c>
      <c r="AU337" s="18" t="s">
        <v>85</v>
      </c>
    </row>
    <row r="338" s="2" customFormat="1">
      <c r="A338" s="39"/>
      <c r="B338" s="40"/>
      <c r="C338" s="291" t="s">
        <v>438</v>
      </c>
      <c r="D338" s="291" t="s">
        <v>295</v>
      </c>
      <c r="E338" s="292" t="s">
        <v>439</v>
      </c>
      <c r="F338" s="293" t="s">
        <v>440</v>
      </c>
      <c r="G338" s="294" t="s">
        <v>251</v>
      </c>
      <c r="H338" s="295">
        <v>0.02</v>
      </c>
      <c r="I338" s="296"/>
      <c r="J338" s="297">
        <f>ROUND(I338*H338,2)</f>
        <v>0</v>
      </c>
      <c r="K338" s="293" t="s">
        <v>179</v>
      </c>
      <c r="L338" s="298"/>
      <c r="M338" s="299" t="s">
        <v>1</v>
      </c>
      <c r="N338" s="300" t="s">
        <v>42</v>
      </c>
      <c r="O338" s="92"/>
      <c r="P338" s="238">
        <f>O338*H338</f>
        <v>0</v>
      </c>
      <c r="Q338" s="238">
        <v>1</v>
      </c>
      <c r="R338" s="238">
        <f>Q338*H338</f>
        <v>0.02</v>
      </c>
      <c r="S338" s="238">
        <v>0</v>
      </c>
      <c r="T338" s="23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0" t="s">
        <v>238</v>
      </c>
      <c r="AT338" s="240" t="s">
        <v>295</v>
      </c>
      <c r="AU338" s="240" t="s">
        <v>85</v>
      </c>
      <c r="AY338" s="18" t="s">
        <v>173</v>
      </c>
      <c r="BE338" s="241">
        <f>IF(N338="základní",J338,0)</f>
        <v>0</v>
      </c>
      <c r="BF338" s="241">
        <f>IF(N338="snížená",J338,0)</f>
        <v>0</v>
      </c>
      <c r="BG338" s="241">
        <f>IF(N338="zákl. přenesená",J338,0)</f>
        <v>0</v>
      </c>
      <c r="BH338" s="241">
        <f>IF(N338="sníž. přenesená",J338,0)</f>
        <v>0</v>
      </c>
      <c r="BI338" s="241">
        <f>IF(N338="nulová",J338,0)</f>
        <v>0</v>
      </c>
      <c r="BJ338" s="18" t="s">
        <v>21</v>
      </c>
      <c r="BK338" s="241">
        <f>ROUND(I338*H338,2)</f>
        <v>0</v>
      </c>
      <c r="BL338" s="18" t="s">
        <v>180</v>
      </c>
      <c r="BM338" s="240" t="s">
        <v>441</v>
      </c>
    </row>
    <row r="339" s="2" customFormat="1">
      <c r="A339" s="39"/>
      <c r="B339" s="40"/>
      <c r="C339" s="41"/>
      <c r="D339" s="242" t="s">
        <v>182</v>
      </c>
      <c r="E339" s="41"/>
      <c r="F339" s="243" t="s">
        <v>440</v>
      </c>
      <c r="G339" s="41"/>
      <c r="H339" s="41"/>
      <c r="I339" s="244"/>
      <c r="J339" s="41"/>
      <c r="K339" s="41"/>
      <c r="L339" s="45"/>
      <c r="M339" s="245"/>
      <c r="N339" s="246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182</v>
      </c>
      <c r="AU339" s="18" t="s">
        <v>85</v>
      </c>
    </row>
    <row r="340" s="14" customFormat="1">
      <c r="A340" s="14"/>
      <c r="B340" s="257"/>
      <c r="C340" s="258"/>
      <c r="D340" s="242" t="s">
        <v>184</v>
      </c>
      <c r="E340" s="259" t="s">
        <v>1</v>
      </c>
      <c r="F340" s="260" t="s">
        <v>442</v>
      </c>
      <c r="G340" s="258"/>
      <c r="H340" s="261">
        <v>0.02</v>
      </c>
      <c r="I340" s="262"/>
      <c r="J340" s="258"/>
      <c r="K340" s="258"/>
      <c r="L340" s="263"/>
      <c r="M340" s="264"/>
      <c r="N340" s="265"/>
      <c r="O340" s="265"/>
      <c r="P340" s="265"/>
      <c r="Q340" s="265"/>
      <c r="R340" s="265"/>
      <c r="S340" s="265"/>
      <c r="T340" s="26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7" t="s">
        <v>184</v>
      </c>
      <c r="AU340" s="267" t="s">
        <v>85</v>
      </c>
      <c r="AV340" s="14" t="s">
        <v>85</v>
      </c>
      <c r="AW340" s="14" t="s">
        <v>34</v>
      </c>
      <c r="AX340" s="14" t="s">
        <v>77</v>
      </c>
      <c r="AY340" s="267" t="s">
        <v>173</v>
      </c>
    </row>
    <row r="341" s="15" customFormat="1">
      <c r="A341" s="15"/>
      <c r="B341" s="268"/>
      <c r="C341" s="269"/>
      <c r="D341" s="242" t="s">
        <v>184</v>
      </c>
      <c r="E341" s="270" t="s">
        <v>1</v>
      </c>
      <c r="F341" s="271" t="s">
        <v>187</v>
      </c>
      <c r="G341" s="269"/>
      <c r="H341" s="272">
        <v>0.02</v>
      </c>
      <c r="I341" s="273"/>
      <c r="J341" s="269"/>
      <c r="K341" s="269"/>
      <c r="L341" s="274"/>
      <c r="M341" s="275"/>
      <c r="N341" s="276"/>
      <c r="O341" s="276"/>
      <c r="P341" s="276"/>
      <c r="Q341" s="276"/>
      <c r="R341" s="276"/>
      <c r="S341" s="276"/>
      <c r="T341" s="277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8" t="s">
        <v>184</v>
      </c>
      <c r="AU341" s="278" t="s">
        <v>85</v>
      </c>
      <c r="AV341" s="15" t="s">
        <v>180</v>
      </c>
      <c r="AW341" s="15" t="s">
        <v>34</v>
      </c>
      <c r="AX341" s="15" t="s">
        <v>21</v>
      </c>
      <c r="AY341" s="278" t="s">
        <v>173</v>
      </c>
    </row>
    <row r="342" s="2" customFormat="1">
      <c r="A342" s="39"/>
      <c r="B342" s="40"/>
      <c r="C342" s="291" t="s">
        <v>443</v>
      </c>
      <c r="D342" s="291" t="s">
        <v>295</v>
      </c>
      <c r="E342" s="292" t="s">
        <v>444</v>
      </c>
      <c r="F342" s="293" t="s">
        <v>445</v>
      </c>
      <c r="G342" s="294" t="s">
        <v>251</v>
      </c>
      <c r="H342" s="295">
        <v>0.010999999999999999</v>
      </c>
      <c r="I342" s="296"/>
      <c r="J342" s="297">
        <f>ROUND(I342*H342,2)</f>
        <v>0</v>
      </c>
      <c r="K342" s="293" t="s">
        <v>179</v>
      </c>
      <c r="L342" s="298"/>
      <c r="M342" s="299" t="s">
        <v>1</v>
      </c>
      <c r="N342" s="300" t="s">
        <v>42</v>
      </c>
      <c r="O342" s="92"/>
      <c r="P342" s="238">
        <f>O342*H342</f>
        <v>0</v>
      </c>
      <c r="Q342" s="238">
        <v>1</v>
      </c>
      <c r="R342" s="238">
        <f>Q342*H342</f>
        <v>0.010999999999999999</v>
      </c>
      <c r="S342" s="238">
        <v>0</v>
      </c>
      <c r="T342" s="23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0" t="s">
        <v>238</v>
      </c>
      <c r="AT342" s="240" t="s">
        <v>295</v>
      </c>
      <c r="AU342" s="240" t="s">
        <v>85</v>
      </c>
      <c r="AY342" s="18" t="s">
        <v>173</v>
      </c>
      <c r="BE342" s="241">
        <f>IF(N342="základní",J342,0)</f>
        <v>0</v>
      </c>
      <c r="BF342" s="241">
        <f>IF(N342="snížená",J342,0)</f>
        <v>0</v>
      </c>
      <c r="BG342" s="241">
        <f>IF(N342="zákl. přenesená",J342,0)</f>
        <v>0</v>
      </c>
      <c r="BH342" s="241">
        <f>IF(N342="sníž. přenesená",J342,0)</f>
        <v>0</v>
      </c>
      <c r="BI342" s="241">
        <f>IF(N342="nulová",J342,0)</f>
        <v>0</v>
      </c>
      <c r="BJ342" s="18" t="s">
        <v>21</v>
      </c>
      <c r="BK342" s="241">
        <f>ROUND(I342*H342,2)</f>
        <v>0</v>
      </c>
      <c r="BL342" s="18" t="s">
        <v>180</v>
      </c>
      <c r="BM342" s="240" t="s">
        <v>446</v>
      </c>
    </row>
    <row r="343" s="2" customFormat="1">
      <c r="A343" s="39"/>
      <c r="B343" s="40"/>
      <c r="C343" s="41"/>
      <c r="D343" s="242" t="s">
        <v>182</v>
      </c>
      <c r="E343" s="41"/>
      <c r="F343" s="243" t="s">
        <v>445</v>
      </c>
      <c r="G343" s="41"/>
      <c r="H343" s="41"/>
      <c r="I343" s="244"/>
      <c r="J343" s="41"/>
      <c r="K343" s="41"/>
      <c r="L343" s="45"/>
      <c r="M343" s="245"/>
      <c r="N343" s="246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182</v>
      </c>
      <c r="AU343" s="18" t="s">
        <v>85</v>
      </c>
    </row>
    <row r="344" s="14" customFormat="1">
      <c r="A344" s="14"/>
      <c r="B344" s="257"/>
      <c r="C344" s="258"/>
      <c r="D344" s="242" t="s">
        <v>184</v>
      </c>
      <c r="E344" s="259" t="s">
        <v>1</v>
      </c>
      <c r="F344" s="260" t="s">
        <v>447</v>
      </c>
      <c r="G344" s="258"/>
      <c r="H344" s="261">
        <v>0.010999999999999999</v>
      </c>
      <c r="I344" s="262"/>
      <c r="J344" s="258"/>
      <c r="K344" s="258"/>
      <c r="L344" s="263"/>
      <c r="M344" s="264"/>
      <c r="N344" s="265"/>
      <c r="O344" s="265"/>
      <c r="P344" s="265"/>
      <c r="Q344" s="265"/>
      <c r="R344" s="265"/>
      <c r="S344" s="265"/>
      <c r="T344" s="26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7" t="s">
        <v>184</v>
      </c>
      <c r="AU344" s="267" t="s">
        <v>85</v>
      </c>
      <c r="AV344" s="14" t="s">
        <v>85</v>
      </c>
      <c r="AW344" s="14" t="s">
        <v>34</v>
      </c>
      <c r="AX344" s="14" t="s">
        <v>77</v>
      </c>
      <c r="AY344" s="267" t="s">
        <v>173</v>
      </c>
    </row>
    <row r="345" s="15" customFormat="1">
      <c r="A345" s="15"/>
      <c r="B345" s="268"/>
      <c r="C345" s="269"/>
      <c r="D345" s="242" t="s">
        <v>184</v>
      </c>
      <c r="E345" s="270" t="s">
        <v>1</v>
      </c>
      <c r="F345" s="271" t="s">
        <v>187</v>
      </c>
      <c r="G345" s="269"/>
      <c r="H345" s="272">
        <v>0.010999999999999999</v>
      </c>
      <c r="I345" s="273"/>
      <c r="J345" s="269"/>
      <c r="K345" s="269"/>
      <c r="L345" s="274"/>
      <c r="M345" s="275"/>
      <c r="N345" s="276"/>
      <c r="O345" s="276"/>
      <c r="P345" s="276"/>
      <c r="Q345" s="276"/>
      <c r="R345" s="276"/>
      <c r="S345" s="276"/>
      <c r="T345" s="277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8" t="s">
        <v>184</v>
      </c>
      <c r="AU345" s="278" t="s">
        <v>85</v>
      </c>
      <c r="AV345" s="15" t="s">
        <v>180</v>
      </c>
      <c r="AW345" s="15" t="s">
        <v>34</v>
      </c>
      <c r="AX345" s="15" t="s">
        <v>21</v>
      </c>
      <c r="AY345" s="278" t="s">
        <v>173</v>
      </c>
    </row>
    <row r="346" s="2" customFormat="1" ht="21.75" customHeight="1">
      <c r="A346" s="39"/>
      <c r="B346" s="40"/>
      <c r="C346" s="291" t="s">
        <v>448</v>
      </c>
      <c r="D346" s="291" t="s">
        <v>295</v>
      </c>
      <c r="E346" s="292" t="s">
        <v>449</v>
      </c>
      <c r="F346" s="293" t="s">
        <v>450</v>
      </c>
      <c r="G346" s="294" t="s">
        <v>251</v>
      </c>
      <c r="H346" s="295">
        <v>0.001</v>
      </c>
      <c r="I346" s="296"/>
      <c r="J346" s="297">
        <f>ROUND(I346*H346,2)</f>
        <v>0</v>
      </c>
      <c r="K346" s="293" t="s">
        <v>179</v>
      </c>
      <c r="L346" s="298"/>
      <c r="M346" s="299" t="s">
        <v>1</v>
      </c>
      <c r="N346" s="300" t="s">
        <v>42</v>
      </c>
      <c r="O346" s="92"/>
      <c r="P346" s="238">
        <f>O346*H346</f>
        <v>0</v>
      </c>
      <c r="Q346" s="238">
        <v>1</v>
      </c>
      <c r="R346" s="238">
        <f>Q346*H346</f>
        <v>0.001</v>
      </c>
      <c r="S346" s="238">
        <v>0</v>
      </c>
      <c r="T346" s="23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0" t="s">
        <v>238</v>
      </c>
      <c r="AT346" s="240" t="s">
        <v>295</v>
      </c>
      <c r="AU346" s="240" t="s">
        <v>85</v>
      </c>
      <c r="AY346" s="18" t="s">
        <v>173</v>
      </c>
      <c r="BE346" s="241">
        <f>IF(N346="základní",J346,0)</f>
        <v>0</v>
      </c>
      <c r="BF346" s="241">
        <f>IF(N346="snížená",J346,0)</f>
        <v>0</v>
      </c>
      <c r="BG346" s="241">
        <f>IF(N346="zákl. přenesená",J346,0)</f>
        <v>0</v>
      </c>
      <c r="BH346" s="241">
        <f>IF(N346="sníž. přenesená",J346,0)</f>
        <v>0</v>
      </c>
      <c r="BI346" s="241">
        <f>IF(N346="nulová",J346,0)</f>
        <v>0</v>
      </c>
      <c r="BJ346" s="18" t="s">
        <v>21</v>
      </c>
      <c r="BK346" s="241">
        <f>ROUND(I346*H346,2)</f>
        <v>0</v>
      </c>
      <c r="BL346" s="18" t="s">
        <v>180</v>
      </c>
      <c r="BM346" s="240" t="s">
        <v>451</v>
      </c>
    </row>
    <row r="347" s="2" customFormat="1">
      <c r="A347" s="39"/>
      <c r="B347" s="40"/>
      <c r="C347" s="41"/>
      <c r="D347" s="242" t="s">
        <v>182</v>
      </c>
      <c r="E347" s="41"/>
      <c r="F347" s="243" t="s">
        <v>450</v>
      </c>
      <c r="G347" s="41"/>
      <c r="H347" s="41"/>
      <c r="I347" s="244"/>
      <c r="J347" s="41"/>
      <c r="K347" s="41"/>
      <c r="L347" s="45"/>
      <c r="M347" s="245"/>
      <c r="N347" s="246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182</v>
      </c>
      <c r="AU347" s="18" t="s">
        <v>85</v>
      </c>
    </row>
    <row r="348" s="13" customFormat="1">
      <c r="A348" s="13"/>
      <c r="B348" s="247"/>
      <c r="C348" s="248"/>
      <c r="D348" s="242" t="s">
        <v>184</v>
      </c>
      <c r="E348" s="249" t="s">
        <v>1</v>
      </c>
      <c r="F348" s="250" t="s">
        <v>452</v>
      </c>
      <c r="G348" s="248"/>
      <c r="H348" s="249" t="s">
        <v>1</v>
      </c>
      <c r="I348" s="251"/>
      <c r="J348" s="248"/>
      <c r="K348" s="248"/>
      <c r="L348" s="252"/>
      <c r="M348" s="253"/>
      <c r="N348" s="254"/>
      <c r="O348" s="254"/>
      <c r="P348" s="254"/>
      <c r="Q348" s="254"/>
      <c r="R348" s="254"/>
      <c r="S348" s="254"/>
      <c r="T348" s="25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6" t="s">
        <v>184</v>
      </c>
      <c r="AU348" s="256" t="s">
        <v>85</v>
      </c>
      <c r="AV348" s="13" t="s">
        <v>21</v>
      </c>
      <c r="AW348" s="13" t="s">
        <v>34</v>
      </c>
      <c r="AX348" s="13" t="s">
        <v>77</v>
      </c>
      <c r="AY348" s="256" t="s">
        <v>173</v>
      </c>
    </row>
    <row r="349" s="14" customFormat="1">
      <c r="A349" s="14"/>
      <c r="B349" s="257"/>
      <c r="C349" s="258"/>
      <c r="D349" s="242" t="s">
        <v>184</v>
      </c>
      <c r="E349" s="259" t="s">
        <v>1</v>
      </c>
      <c r="F349" s="260" t="s">
        <v>453</v>
      </c>
      <c r="G349" s="258"/>
      <c r="H349" s="261">
        <v>0.001</v>
      </c>
      <c r="I349" s="262"/>
      <c r="J349" s="258"/>
      <c r="K349" s="258"/>
      <c r="L349" s="263"/>
      <c r="M349" s="264"/>
      <c r="N349" s="265"/>
      <c r="O349" s="265"/>
      <c r="P349" s="265"/>
      <c r="Q349" s="265"/>
      <c r="R349" s="265"/>
      <c r="S349" s="265"/>
      <c r="T349" s="26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7" t="s">
        <v>184</v>
      </c>
      <c r="AU349" s="267" t="s">
        <v>85</v>
      </c>
      <c r="AV349" s="14" t="s">
        <v>85</v>
      </c>
      <c r="AW349" s="14" t="s">
        <v>34</v>
      </c>
      <c r="AX349" s="14" t="s">
        <v>77</v>
      </c>
      <c r="AY349" s="267" t="s">
        <v>173</v>
      </c>
    </row>
    <row r="350" s="15" customFormat="1">
      <c r="A350" s="15"/>
      <c r="B350" s="268"/>
      <c r="C350" s="269"/>
      <c r="D350" s="242" t="s">
        <v>184</v>
      </c>
      <c r="E350" s="270" t="s">
        <v>1</v>
      </c>
      <c r="F350" s="271" t="s">
        <v>187</v>
      </c>
      <c r="G350" s="269"/>
      <c r="H350" s="272">
        <v>0.001</v>
      </c>
      <c r="I350" s="273"/>
      <c r="J350" s="269"/>
      <c r="K350" s="269"/>
      <c r="L350" s="274"/>
      <c r="M350" s="275"/>
      <c r="N350" s="276"/>
      <c r="O350" s="276"/>
      <c r="P350" s="276"/>
      <c r="Q350" s="276"/>
      <c r="R350" s="276"/>
      <c r="S350" s="276"/>
      <c r="T350" s="277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8" t="s">
        <v>184</v>
      </c>
      <c r="AU350" s="278" t="s">
        <v>85</v>
      </c>
      <c r="AV350" s="15" t="s">
        <v>180</v>
      </c>
      <c r="AW350" s="15" t="s">
        <v>34</v>
      </c>
      <c r="AX350" s="15" t="s">
        <v>21</v>
      </c>
      <c r="AY350" s="278" t="s">
        <v>173</v>
      </c>
    </row>
    <row r="351" s="2" customFormat="1">
      <c r="A351" s="39"/>
      <c r="B351" s="40"/>
      <c r="C351" s="229" t="s">
        <v>454</v>
      </c>
      <c r="D351" s="229" t="s">
        <v>175</v>
      </c>
      <c r="E351" s="230" t="s">
        <v>455</v>
      </c>
      <c r="F351" s="231" t="s">
        <v>456</v>
      </c>
      <c r="G351" s="232" t="s">
        <v>178</v>
      </c>
      <c r="H351" s="233">
        <v>38.060000000000002</v>
      </c>
      <c r="I351" s="234"/>
      <c r="J351" s="235">
        <f>ROUND(I351*H351,2)</f>
        <v>0</v>
      </c>
      <c r="K351" s="231" t="s">
        <v>179</v>
      </c>
      <c r="L351" s="45"/>
      <c r="M351" s="236" t="s">
        <v>1</v>
      </c>
      <c r="N351" s="237" t="s">
        <v>42</v>
      </c>
      <c r="O351" s="92"/>
      <c r="P351" s="238">
        <f>O351*H351</f>
        <v>0</v>
      </c>
      <c r="Q351" s="238">
        <v>0.22797600000000001</v>
      </c>
      <c r="R351" s="238">
        <f>Q351*H351</f>
        <v>8.6767665600000008</v>
      </c>
      <c r="S351" s="238">
        <v>0</v>
      </c>
      <c r="T351" s="23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0" t="s">
        <v>180</v>
      </c>
      <c r="AT351" s="240" t="s">
        <v>175</v>
      </c>
      <c r="AU351" s="240" t="s">
        <v>85</v>
      </c>
      <c r="AY351" s="18" t="s">
        <v>173</v>
      </c>
      <c r="BE351" s="241">
        <f>IF(N351="základní",J351,0)</f>
        <v>0</v>
      </c>
      <c r="BF351" s="241">
        <f>IF(N351="snížená",J351,0)</f>
        <v>0</v>
      </c>
      <c r="BG351" s="241">
        <f>IF(N351="zákl. přenesená",J351,0)</f>
        <v>0</v>
      </c>
      <c r="BH351" s="241">
        <f>IF(N351="sníž. přenesená",J351,0)</f>
        <v>0</v>
      </c>
      <c r="BI351" s="241">
        <f>IF(N351="nulová",J351,0)</f>
        <v>0</v>
      </c>
      <c r="BJ351" s="18" t="s">
        <v>21</v>
      </c>
      <c r="BK351" s="241">
        <f>ROUND(I351*H351,2)</f>
        <v>0</v>
      </c>
      <c r="BL351" s="18" t="s">
        <v>180</v>
      </c>
      <c r="BM351" s="240" t="s">
        <v>457</v>
      </c>
    </row>
    <row r="352" s="2" customFormat="1">
      <c r="A352" s="39"/>
      <c r="B352" s="40"/>
      <c r="C352" s="41"/>
      <c r="D352" s="242" t="s">
        <v>182</v>
      </c>
      <c r="E352" s="41"/>
      <c r="F352" s="243" t="s">
        <v>458</v>
      </c>
      <c r="G352" s="41"/>
      <c r="H352" s="41"/>
      <c r="I352" s="244"/>
      <c r="J352" s="41"/>
      <c r="K352" s="41"/>
      <c r="L352" s="45"/>
      <c r="M352" s="245"/>
      <c r="N352" s="246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182</v>
      </c>
      <c r="AU352" s="18" t="s">
        <v>85</v>
      </c>
    </row>
    <row r="353" s="13" customFormat="1">
      <c r="A353" s="13"/>
      <c r="B353" s="247"/>
      <c r="C353" s="248"/>
      <c r="D353" s="242" t="s">
        <v>184</v>
      </c>
      <c r="E353" s="249" t="s">
        <v>1</v>
      </c>
      <c r="F353" s="250" t="s">
        <v>459</v>
      </c>
      <c r="G353" s="248"/>
      <c r="H353" s="249" t="s">
        <v>1</v>
      </c>
      <c r="I353" s="251"/>
      <c r="J353" s="248"/>
      <c r="K353" s="248"/>
      <c r="L353" s="252"/>
      <c r="M353" s="253"/>
      <c r="N353" s="254"/>
      <c r="O353" s="254"/>
      <c r="P353" s="254"/>
      <c r="Q353" s="254"/>
      <c r="R353" s="254"/>
      <c r="S353" s="254"/>
      <c r="T353" s="25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6" t="s">
        <v>184</v>
      </c>
      <c r="AU353" s="256" t="s">
        <v>85</v>
      </c>
      <c r="AV353" s="13" t="s">
        <v>21</v>
      </c>
      <c r="AW353" s="13" t="s">
        <v>34</v>
      </c>
      <c r="AX353" s="13" t="s">
        <v>77</v>
      </c>
      <c r="AY353" s="256" t="s">
        <v>173</v>
      </c>
    </row>
    <row r="354" s="14" customFormat="1">
      <c r="A354" s="14"/>
      <c r="B354" s="257"/>
      <c r="C354" s="258"/>
      <c r="D354" s="242" t="s">
        <v>184</v>
      </c>
      <c r="E354" s="259" t="s">
        <v>1</v>
      </c>
      <c r="F354" s="260" t="s">
        <v>460</v>
      </c>
      <c r="G354" s="258"/>
      <c r="H354" s="261">
        <v>35.640000000000001</v>
      </c>
      <c r="I354" s="262"/>
      <c r="J354" s="258"/>
      <c r="K354" s="258"/>
      <c r="L354" s="263"/>
      <c r="M354" s="264"/>
      <c r="N354" s="265"/>
      <c r="O354" s="265"/>
      <c r="P354" s="265"/>
      <c r="Q354" s="265"/>
      <c r="R354" s="265"/>
      <c r="S354" s="265"/>
      <c r="T354" s="26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7" t="s">
        <v>184</v>
      </c>
      <c r="AU354" s="267" t="s">
        <v>85</v>
      </c>
      <c r="AV354" s="14" t="s">
        <v>85</v>
      </c>
      <c r="AW354" s="14" t="s">
        <v>34</v>
      </c>
      <c r="AX354" s="14" t="s">
        <v>77</v>
      </c>
      <c r="AY354" s="267" t="s">
        <v>173</v>
      </c>
    </row>
    <row r="355" s="13" customFormat="1">
      <c r="A355" s="13"/>
      <c r="B355" s="247"/>
      <c r="C355" s="248"/>
      <c r="D355" s="242" t="s">
        <v>184</v>
      </c>
      <c r="E355" s="249" t="s">
        <v>1</v>
      </c>
      <c r="F355" s="250" t="s">
        <v>461</v>
      </c>
      <c r="G355" s="248"/>
      <c r="H355" s="249" t="s">
        <v>1</v>
      </c>
      <c r="I355" s="251"/>
      <c r="J355" s="248"/>
      <c r="K355" s="248"/>
      <c r="L355" s="252"/>
      <c r="M355" s="253"/>
      <c r="N355" s="254"/>
      <c r="O355" s="254"/>
      <c r="P355" s="254"/>
      <c r="Q355" s="254"/>
      <c r="R355" s="254"/>
      <c r="S355" s="254"/>
      <c r="T355" s="25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6" t="s">
        <v>184</v>
      </c>
      <c r="AU355" s="256" t="s">
        <v>85</v>
      </c>
      <c r="AV355" s="13" t="s">
        <v>21</v>
      </c>
      <c r="AW355" s="13" t="s">
        <v>34</v>
      </c>
      <c r="AX355" s="13" t="s">
        <v>77</v>
      </c>
      <c r="AY355" s="256" t="s">
        <v>173</v>
      </c>
    </row>
    <row r="356" s="14" customFormat="1">
      <c r="A356" s="14"/>
      <c r="B356" s="257"/>
      <c r="C356" s="258"/>
      <c r="D356" s="242" t="s">
        <v>184</v>
      </c>
      <c r="E356" s="259" t="s">
        <v>1</v>
      </c>
      <c r="F356" s="260" t="s">
        <v>462</v>
      </c>
      <c r="G356" s="258"/>
      <c r="H356" s="261">
        <v>2.4199999999999999</v>
      </c>
      <c r="I356" s="262"/>
      <c r="J356" s="258"/>
      <c r="K356" s="258"/>
      <c r="L356" s="263"/>
      <c r="M356" s="264"/>
      <c r="N356" s="265"/>
      <c r="O356" s="265"/>
      <c r="P356" s="265"/>
      <c r="Q356" s="265"/>
      <c r="R356" s="265"/>
      <c r="S356" s="265"/>
      <c r="T356" s="26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7" t="s">
        <v>184</v>
      </c>
      <c r="AU356" s="267" t="s">
        <v>85</v>
      </c>
      <c r="AV356" s="14" t="s">
        <v>85</v>
      </c>
      <c r="AW356" s="14" t="s">
        <v>34</v>
      </c>
      <c r="AX356" s="14" t="s">
        <v>77</v>
      </c>
      <c r="AY356" s="267" t="s">
        <v>173</v>
      </c>
    </row>
    <row r="357" s="15" customFormat="1">
      <c r="A357" s="15"/>
      <c r="B357" s="268"/>
      <c r="C357" s="269"/>
      <c r="D357" s="242" t="s">
        <v>184</v>
      </c>
      <c r="E357" s="270" t="s">
        <v>1</v>
      </c>
      <c r="F357" s="271" t="s">
        <v>187</v>
      </c>
      <c r="G357" s="269"/>
      <c r="H357" s="272">
        <v>38.060000000000002</v>
      </c>
      <c r="I357" s="273"/>
      <c r="J357" s="269"/>
      <c r="K357" s="269"/>
      <c r="L357" s="274"/>
      <c r="M357" s="275"/>
      <c r="N357" s="276"/>
      <c r="O357" s="276"/>
      <c r="P357" s="276"/>
      <c r="Q357" s="276"/>
      <c r="R357" s="276"/>
      <c r="S357" s="276"/>
      <c r="T357" s="277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78" t="s">
        <v>184</v>
      </c>
      <c r="AU357" s="278" t="s">
        <v>85</v>
      </c>
      <c r="AV357" s="15" t="s">
        <v>180</v>
      </c>
      <c r="AW357" s="15" t="s">
        <v>34</v>
      </c>
      <c r="AX357" s="15" t="s">
        <v>21</v>
      </c>
      <c r="AY357" s="278" t="s">
        <v>173</v>
      </c>
    </row>
    <row r="358" s="2" customFormat="1">
      <c r="A358" s="39"/>
      <c r="B358" s="40"/>
      <c r="C358" s="229" t="s">
        <v>463</v>
      </c>
      <c r="D358" s="229" t="s">
        <v>175</v>
      </c>
      <c r="E358" s="230" t="s">
        <v>464</v>
      </c>
      <c r="F358" s="231" t="s">
        <v>465</v>
      </c>
      <c r="G358" s="232" t="s">
        <v>178</v>
      </c>
      <c r="H358" s="233">
        <v>7.7999999999999998</v>
      </c>
      <c r="I358" s="234"/>
      <c r="J358" s="235">
        <f>ROUND(I358*H358,2)</f>
        <v>0</v>
      </c>
      <c r="K358" s="231" t="s">
        <v>179</v>
      </c>
      <c r="L358" s="45"/>
      <c r="M358" s="236" t="s">
        <v>1</v>
      </c>
      <c r="N358" s="237" t="s">
        <v>42</v>
      </c>
      <c r="O358" s="92"/>
      <c r="P358" s="238">
        <f>O358*H358</f>
        <v>0</v>
      </c>
      <c r="Q358" s="238">
        <v>0.16192000000000001</v>
      </c>
      <c r="R358" s="238">
        <f>Q358*H358</f>
        <v>1.2629760000000001</v>
      </c>
      <c r="S358" s="238">
        <v>0</v>
      </c>
      <c r="T358" s="23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0" t="s">
        <v>180</v>
      </c>
      <c r="AT358" s="240" t="s">
        <v>175</v>
      </c>
      <c r="AU358" s="240" t="s">
        <v>85</v>
      </c>
      <c r="AY358" s="18" t="s">
        <v>173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8" t="s">
        <v>21</v>
      </c>
      <c r="BK358" s="241">
        <f>ROUND(I358*H358,2)</f>
        <v>0</v>
      </c>
      <c r="BL358" s="18" t="s">
        <v>180</v>
      </c>
      <c r="BM358" s="240" t="s">
        <v>466</v>
      </c>
    </row>
    <row r="359" s="2" customFormat="1">
      <c r="A359" s="39"/>
      <c r="B359" s="40"/>
      <c r="C359" s="41"/>
      <c r="D359" s="242" t="s">
        <v>182</v>
      </c>
      <c r="E359" s="41"/>
      <c r="F359" s="243" t="s">
        <v>467</v>
      </c>
      <c r="G359" s="41"/>
      <c r="H359" s="41"/>
      <c r="I359" s="244"/>
      <c r="J359" s="41"/>
      <c r="K359" s="41"/>
      <c r="L359" s="45"/>
      <c r="M359" s="245"/>
      <c r="N359" s="246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182</v>
      </c>
      <c r="AU359" s="18" t="s">
        <v>85</v>
      </c>
    </row>
    <row r="360" s="13" customFormat="1">
      <c r="A360" s="13"/>
      <c r="B360" s="247"/>
      <c r="C360" s="248"/>
      <c r="D360" s="242" t="s">
        <v>184</v>
      </c>
      <c r="E360" s="249" t="s">
        <v>1</v>
      </c>
      <c r="F360" s="250" t="s">
        <v>215</v>
      </c>
      <c r="G360" s="248"/>
      <c r="H360" s="249" t="s">
        <v>1</v>
      </c>
      <c r="I360" s="251"/>
      <c r="J360" s="248"/>
      <c r="K360" s="248"/>
      <c r="L360" s="252"/>
      <c r="M360" s="253"/>
      <c r="N360" s="254"/>
      <c r="O360" s="254"/>
      <c r="P360" s="254"/>
      <c r="Q360" s="254"/>
      <c r="R360" s="254"/>
      <c r="S360" s="254"/>
      <c r="T360" s="25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6" t="s">
        <v>184</v>
      </c>
      <c r="AU360" s="256" t="s">
        <v>85</v>
      </c>
      <c r="AV360" s="13" t="s">
        <v>21</v>
      </c>
      <c r="AW360" s="13" t="s">
        <v>34</v>
      </c>
      <c r="AX360" s="13" t="s">
        <v>77</v>
      </c>
      <c r="AY360" s="256" t="s">
        <v>173</v>
      </c>
    </row>
    <row r="361" s="14" customFormat="1">
      <c r="A361" s="14"/>
      <c r="B361" s="257"/>
      <c r="C361" s="258"/>
      <c r="D361" s="242" t="s">
        <v>184</v>
      </c>
      <c r="E361" s="259" t="s">
        <v>1</v>
      </c>
      <c r="F361" s="260" t="s">
        <v>468</v>
      </c>
      <c r="G361" s="258"/>
      <c r="H361" s="261">
        <v>7.7999999999999998</v>
      </c>
      <c r="I361" s="262"/>
      <c r="J361" s="258"/>
      <c r="K361" s="258"/>
      <c r="L361" s="263"/>
      <c r="M361" s="264"/>
      <c r="N361" s="265"/>
      <c r="O361" s="265"/>
      <c r="P361" s="265"/>
      <c r="Q361" s="265"/>
      <c r="R361" s="265"/>
      <c r="S361" s="265"/>
      <c r="T361" s="26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7" t="s">
        <v>184</v>
      </c>
      <c r="AU361" s="267" t="s">
        <v>85</v>
      </c>
      <c r="AV361" s="14" t="s">
        <v>85</v>
      </c>
      <c r="AW361" s="14" t="s">
        <v>34</v>
      </c>
      <c r="AX361" s="14" t="s">
        <v>77</v>
      </c>
      <c r="AY361" s="267" t="s">
        <v>173</v>
      </c>
    </row>
    <row r="362" s="15" customFormat="1">
      <c r="A362" s="15"/>
      <c r="B362" s="268"/>
      <c r="C362" s="269"/>
      <c r="D362" s="242" t="s">
        <v>184</v>
      </c>
      <c r="E362" s="270" t="s">
        <v>1</v>
      </c>
      <c r="F362" s="271" t="s">
        <v>187</v>
      </c>
      <c r="G362" s="269"/>
      <c r="H362" s="272">
        <v>7.7999999999999998</v>
      </c>
      <c r="I362" s="273"/>
      <c r="J362" s="269"/>
      <c r="K362" s="269"/>
      <c r="L362" s="274"/>
      <c r="M362" s="275"/>
      <c r="N362" s="276"/>
      <c r="O362" s="276"/>
      <c r="P362" s="276"/>
      <c r="Q362" s="276"/>
      <c r="R362" s="276"/>
      <c r="S362" s="276"/>
      <c r="T362" s="277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8" t="s">
        <v>184</v>
      </c>
      <c r="AU362" s="278" t="s">
        <v>85</v>
      </c>
      <c r="AV362" s="15" t="s">
        <v>180</v>
      </c>
      <c r="AW362" s="15" t="s">
        <v>34</v>
      </c>
      <c r="AX362" s="15" t="s">
        <v>21</v>
      </c>
      <c r="AY362" s="278" t="s">
        <v>173</v>
      </c>
    </row>
    <row r="363" s="2" customFormat="1" ht="33" customHeight="1">
      <c r="A363" s="39"/>
      <c r="B363" s="40"/>
      <c r="C363" s="229" t="s">
        <v>469</v>
      </c>
      <c r="D363" s="229" t="s">
        <v>175</v>
      </c>
      <c r="E363" s="230" t="s">
        <v>470</v>
      </c>
      <c r="F363" s="231" t="s">
        <v>471</v>
      </c>
      <c r="G363" s="232" t="s">
        <v>178</v>
      </c>
      <c r="H363" s="233">
        <v>7.7999999999999998</v>
      </c>
      <c r="I363" s="234"/>
      <c r="J363" s="235">
        <f>ROUND(I363*H363,2)</f>
        <v>0</v>
      </c>
      <c r="K363" s="231" t="s">
        <v>179</v>
      </c>
      <c r="L363" s="45"/>
      <c r="M363" s="236" t="s">
        <v>1</v>
      </c>
      <c r="N363" s="237" t="s">
        <v>42</v>
      </c>
      <c r="O363" s="92"/>
      <c r="P363" s="238">
        <f>O363*H363</f>
        <v>0</v>
      </c>
      <c r="Q363" s="238">
        <v>1.0311999999999999</v>
      </c>
      <c r="R363" s="238">
        <f>Q363*H363</f>
        <v>8.0433599999999998</v>
      </c>
      <c r="S363" s="238">
        <v>0</v>
      </c>
      <c r="T363" s="23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0" t="s">
        <v>180</v>
      </c>
      <c r="AT363" s="240" t="s">
        <v>175</v>
      </c>
      <c r="AU363" s="240" t="s">
        <v>85</v>
      </c>
      <c r="AY363" s="18" t="s">
        <v>173</v>
      </c>
      <c r="BE363" s="241">
        <f>IF(N363="základní",J363,0)</f>
        <v>0</v>
      </c>
      <c r="BF363" s="241">
        <f>IF(N363="snížená",J363,0)</f>
        <v>0</v>
      </c>
      <c r="BG363" s="241">
        <f>IF(N363="zákl. přenesená",J363,0)</f>
        <v>0</v>
      </c>
      <c r="BH363" s="241">
        <f>IF(N363="sníž. přenesená",J363,0)</f>
        <v>0</v>
      </c>
      <c r="BI363" s="241">
        <f>IF(N363="nulová",J363,0)</f>
        <v>0</v>
      </c>
      <c r="BJ363" s="18" t="s">
        <v>21</v>
      </c>
      <c r="BK363" s="241">
        <f>ROUND(I363*H363,2)</f>
        <v>0</v>
      </c>
      <c r="BL363" s="18" t="s">
        <v>180</v>
      </c>
      <c r="BM363" s="240" t="s">
        <v>472</v>
      </c>
    </row>
    <row r="364" s="2" customFormat="1">
      <c r="A364" s="39"/>
      <c r="B364" s="40"/>
      <c r="C364" s="41"/>
      <c r="D364" s="242" t="s">
        <v>182</v>
      </c>
      <c r="E364" s="41"/>
      <c r="F364" s="243" t="s">
        <v>473</v>
      </c>
      <c r="G364" s="41"/>
      <c r="H364" s="41"/>
      <c r="I364" s="244"/>
      <c r="J364" s="41"/>
      <c r="K364" s="41"/>
      <c r="L364" s="45"/>
      <c r="M364" s="245"/>
      <c r="N364" s="246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182</v>
      </c>
      <c r="AU364" s="18" t="s">
        <v>85</v>
      </c>
    </row>
    <row r="365" s="13" customFormat="1">
      <c r="A365" s="13"/>
      <c r="B365" s="247"/>
      <c r="C365" s="248"/>
      <c r="D365" s="242" t="s">
        <v>184</v>
      </c>
      <c r="E365" s="249" t="s">
        <v>1</v>
      </c>
      <c r="F365" s="250" t="s">
        <v>215</v>
      </c>
      <c r="G365" s="248"/>
      <c r="H365" s="249" t="s">
        <v>1</v>
      </c>
      <c r="I365" s="251"/>
      <c r="J365" s="248"/>
      <c r="K365" s="248"/>
      <c r="L365" s="252"/>
      <c r="M365" s="253"/>
      <c r="N365" s="254"/>
      <c r="O365" s="254"/>
      <c r="P365" s="254"/>
      <c r="Q365" s="254"/>
      <c r="R365" s="254"/>
      <c r="S365" s="254"/>
      <c r="T365" s="25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6" t="s">
        <v>184</v>
      </c>
      <c r="AU365" s="256" t="s">
        <v>85</v>
      </c>
      <c r="AV365" s="13" t="s">
        <v>21</v>
      </c>
      <c r="AW365" s="13" t="s">
        <v>34</v>
      </c>
      <c r="AX365" s="13" t="s">
        <v>77</v>
      </c>
      <c r="AY365" s="256" t="s">
        <v>173</v>
      </c>
    </row>
    <row r="366" s="14" customFormat="1">
      <c r="A366" s="14"/>
      <c r="B366" s="257"/>
      <c r="C366" s="258"/>
      <c r="D366" s="242" t="s">
        <v>184</v>
      </c>
      <c r="E366" s="259" t="s">
        <v>1</v>
      </c>
      <c r="F366" s="260" t="s">
        <v>468</v>
      </c>
      <c r="G366" s="258"/>
      <c r="H366" s="261">
        <v>7.7999999999999998</v>
      </c>
      <c r="I366" s="262"/>
      <c r="J366" s="258"/>
      <c r="K366" s="258"/>
      <c r="L366" s="263"/>
      <c r="M366" s="264"/>
      <c r="N366" s="265"/>
      <c r="O366" s="265"/>
      <c r="P366" s="265"/>
      <c r="Q366" s="265"/>
      <c r="R366" s="265"/>
      <c r="S366" s="265"/>
      <c r="T366" s="26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7" t="s">
        <v>184</v>
      </c>
      <c r="AU366" s="267" t="s">
        <v>85</v>
      </c>
      <c r="AV366" s="14" t="s">
        <v>85</v>
      </c>
      <c r="AW366" s="14" t="s">
        <v>34</v>
      </c>
      <c r="AX366" s="14" t="s">
        <v>21</v>
      </c>
      <c r="AY366" s="267" t="s">
        <v>173</v>
      </c>
    </row>
    <row r="367" s="2" customFormat="1" ht="16.5" customHeight="1">
      <c r="A367" s="39"/>
      <c r="B367" s="40"/>
      <c r="C367" s="229" t="s">
        <v>474</v>
      </c>
      <c r="D367" s="229" t="s">
        <v>175</v>
      </c>
      <c r="E367" s="230" t="s">
        <v>475</v>
      </c>
      <c r="F367" s="231" t="s">
        <v>476</v>
      </c>
      <c r="G367" s="232" t="s">
        <v>178</v>
      </c>
      <c r="H367" s="233">
        <v>0.90000000000000002</v>
      </c>
      <c r="I367" s="234"/>
      <c r="J367" s="235">
        <f>ROUND(I367*H367,2)</f>
        <v>0</v>
      </c>
      <c r="K367" s="231" t="s">
        <v>1</v>
      </c>
      <c r="L367" s="45"/>
      <c r="M367" s="236" t="s">
        <v>1</v>
      </c>
      <c r="N367" s="237" t="s">
        <v>42</v>
      </c>
      <c r="O367" s="92"/>
      <c r="P367" s="238">
        <f>O367*H367</f>
        <v>0</v>
      </c>
      <c r="Q367" s="238">
        <v>0</v>
      </c>
      <c r="R367" s="238">
        <f>Q367*H367</f>
        <v>0</v>
      </c>
      <c r="S367" s="238">
        <v>0</v>
      </c>
      <c r="T367" s="23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0" t="s">
        <v>180</v>
      </c>
      <c r="AT367" s="240" t="s">
        <v>175</v>
      </c>
      <c r="AU367" s="240" t="s">
        <v>85</v>
      </c>
      <c r="AY367" s="18" t="s">
        <v>173</v>
      </c>
      <c r="BE367" s="241">
        <f>IF(N367="základní",J367,0)</f>
        <v>0</v>
      </c>
      <c r="BF367" s="241">
        <f>IF(N367="snížená",J367,0)</f>
        <v>0</v>
      </c>
      <c r="BG367" s="241">
        <f>IF(N367="zákl. přenesená",J367,0)</f>
        <v>0</v>
      </c>
      <c r="BH367" s="241">
        <f>IF(N367="sníž. přenesená",J367,0)</f>
        <v>0</v>
      </c>
      <c r="BI367" s="241">
        <f>IF(N367="nulová",J367,0)</f>
        <v>0</v>
      </c>
      <c r="BJ367" s="18" t="s">
        <v>21</v>
      </c>
      <c r="BK367" s="241">
        <f>ROUND(I367*H367,2)</f>
        <v>0</v>
      </c>
      <c r="BL367" s="18" t="s">
        <v>180</v>
      </c>
      <c r="BM367" s="240" t="s">
        <v>477</v>
      </c>
    </row>
    <row r="368" s="2" customFormat="1">
      <c r="A368" s="39"/>
      <c r="B368" s="40"/>
      <c r="C368" s="41"/>
      <c r="D368" s="242" t="s">
        <v>182</v>
      </c>
      <c r="E368" s="41"/>
      <c r="F368" s="243" t="s">
        <v>476</v>
      </c>
      <c r="G368" s="41"/>
      <c r="H368" s="41"/>
      <c r="I368" s="244"/>
      <c r="J368" s="41"/>
      <c r="K368" s="41"/>
      <c r="L368" s="45"/>
      <c r="M368" s="245"/>
      <c r="N368" s="246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182</v>
      </c>
      <c r="AU368" s="18" t="s">
        <v>85</v>
      </c>
    </row>
    <row r="369" s="2" customFormat="1">
      <c r="A369" s="39"/>
      <c r="B369" s="40"/>
      <c r="C369" s="41"/>
      <c r="D369" s="242" t="s">
        <v>197</v>
      </c>
      <c r="E369" s="41"/>
      <c r="F369" s="279" t="s">
        <v>478</v>
      </c>
      <c r="G369" s="41"/>
      <c r="H369" s="41"/>
      <c r="I369" s="244"/>
      <c r="J369" s="41"/>
      <c r="K369" s="41"/>
      <c r="L369" s="45"/>
      <c r="M369" s="245"/>
      <c r="N369" s="246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197</v>
      </c>
      <c r="AU369" s="18" t="s">
        <v>85</v>
      </c>
    </row>
    <row r="370" s="14" customFormat="1">
      <c r="A370" s="14"/>
      <c r="B370" s="257"/>
      <c r="C370" s="258"/>
      <c r="D370" s="242" t="s">
        <v>184</v>
      </c>
      <c r="E370" s="259" t="s">
        <v>1</v>
      </c>
      <c r="F370" s="260" t="s">
        <v>479</v>
      </c>
      <c r="G370" s="258"/>
      <c r="H370" s="261">
        <v>0.90000000000000002</v>
      </c>
      <c r="I370" s="262"/>
      <c r="J370" s="258"/>
      <c r="K370" s="258"/>
      <c r="L370" s="263"/>
      <c r="M370" s="264"/>
      <c r="N370" s="265"/>
      <c r="O370" s="265"/>
      <c r="P370" s="265"/>
      <c r="Q370" s="265"/>
      <c r="R370" s="265"/>
      <c r="S370" s="265"/>
      <c r="T370" s="26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7" t="s">
        <v>184</v>
      </c>
      <c r="AU370" s="267" t="s">
        <v>85</v>
      </c>
      <c r="AV370" s="14" t="s">
        <v>85</v>
      </c>
      <c r="AW370" s="14" t="s">
        <v>34</v>
      </c>
      <c r="AX370" s="14" t="s">
        <v>77</v>
      </c>
      <c r="AY370" s="267" t="s">
        <v>173</v>
      </c>
    </row>
    <row r="371" s="15" customFormat="1">
      <c r="A371" s="15"/>
      <c r="B371" s="268"/>
      <c r="C371" s="269"/>
      <c r="D371" s="242" t="s">
        <v>184</v>
      </c>
      <c r="E371" s="270" t="s">
        <v>1</v>
      </c>
      <c r="F371" s="271" t="s">
        <v>187</v>
      </c>
      <c r="G371" s="269"/>
      <c r="H371" s="272">
        <v>0.90000000000000002</v>
      </c>
      <c r="I371" s="273"/>
      <c r="J371" s="269"/>
      <c r="K371" s="269"/>
      <c r="L371" s="274"/>
      <c r="M371" s="275"/>
      <c r="N371" s="276"/>
      <c r="O371" s="276"/>
      <c r="P371" s="276"/>
      <c r="Q371" s="276"/>
      <c r="R371" s="276"/>
      <c r="S371" s="276"/>
      <c r="T371" s="277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8" t="s">
        <v>184</v>
      </c>
      <c r="AU371" s="278" t="s">
        <v>85</v>
      </c>
      <c r="AV371" s="15" t="s">
        <v>180</v>
      </c>
      <c r="AW371" s="15" t="s">
        <v>34</v>
      </c>
      <c r="AX371" s="15" t="s">
        <v>21</v>
      </c>
      <c r="AY371" s="278" t="s">
        <v>173</v>
      </c>
    </row>
    <row r="372" s="12" customFormat="1" ht="22.8" customHeight="1">
      <c r="A372" s="12"/>
      <c r="B372" s="213"/>
      <c r="C372" s="214"/>
      <c r="D372" s="215" t="s">
        <v>76</v>
      </c>
      <c r="E372" s="227" t="s">
        <v>202</v>
      </c>
      <c r="F372" s="227" t="s">
        <v>480</v>
      </c>
      <c r="G372" s="214"/>
      <c r="H372" s="214"/>
      <c r="I372" s="217"/>
      <c r="J372" s="228">
        <f>BK372</f>
        <v>0</v>
      </c>
      <c r="K372" s="214"/>
      <c r="L372" s="219"/>
      <c r="M372" s="220"/>
      <c r="N372" s="221"/>
      <c r="O372" s="221"/>
      <c r="P372" s="222">
        <f>SUM(P373:P386)</f>
        <v>0</v>
      </c>
      <c r="Q372" s="221"/>
      <c r="R372" s="222">
        <f>SUM(R373:R386)</f>
        <v>0.10086958410000001</v>
      </c>
      <c r="S372" s="221"/>
      <c r="T372" s="223">
        <f>SUM(T373:T386)</f>
        <v>0.110475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24" t="s">
        <v>21</v>
      </c>
      <c r="AT372" s="225" t="s">
        <v>76</v>
      </c>
      <c r="AU372" s="225" t="s">
        <v>21</v>
      </c>
      <c r="AY372" s="224" t="s">
        <v>173</v>
      </c>
      <c r="BK372" s="226">
        <f>SUM(BK373:BK386)</f>
        <v>0</v>
      </c>
    </row>
    <row r="373" s="2" customFormat="1" ht="33" customHeight="1">
      <c r="A373" s="39"/>
      <c r="B373" s="40"/>
      <c r="C373" s="229" t="s">
        <v>481</v>
      </c>
      <c r="D373" s="229" t="s">
        <v>175</v>
      </c>
      <c r="E373" s="230" t="s">
        <v>482</v>
      </c>
      <c r="F373" s="231" t="s">
        <v>483</v>
      </c>
      <c r="G373" s="232" t="s">
        <v>178</v>
      </c>
      <c r="H373" s="233">
        <v>1.4730000000000001</v>
      </c>
      <c r="I373" s="234"/>
      <c r="J373" s="235">
        <f>ROUND(I373*H373,2)</f>
        <v>0</v>
      </c>
      <c r="K373" s="231" t="s">
        <v>179</v>
      </c>
      <c r="L373" s="45"/>
      <c r="M373" s="236" t="s">
        <v>1</v>
      </c>
      <c r="N373" s="237" t="s">
        <v>42</v>
      </c>
      <c r="O373" s="92"/>
      <c r="P373" s="238">
        <f>O373*H373</f>
        <v>0</v>
      </c>
      <c r="Q373" s="238">
        <v>0.066961699999999999</v>
      </c>
      <c r="R373" s="238">
        <f>Q373*H373</f>
        <v>0.098634584100000006</v>
      </c>
      <c r="S373" s="238">
        <v>0.074999999999999997</v>
      </c>
      <c r="T373" s="239">
        <f>S373*H373</f>
        <v>0.110475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0" t="s">
        <v>180</v>
      </c>
      <c r="AT373" s="240" t="s">
        <v>175</v>
      </c>
      <c r="AU373" s="240" t="s">
        <v>85</v>
      </c>
      <c r="AY373" s="18" t="s">
        <v>173</v>
      </c>
      <c r="BE373" s="241">
        <f>IF(N373="základní",J373,0)</f>
        <v>0</v>
      </c>
      <c r="BF373" s="241">
        <f>IF(N373="snížená",J373,0)</f>
        <v>0</v>
      </c>
      <c r="BG373" s="241">
        <f>IF(N373="zákl. přenesená",J373,0)</f>
        <v>0</v>
      </c>
      <c r="BH373" s="241">
        <f>IF(N373="sníž. přenesená",J373,0)</f>
        <v>0</v>
      </c>
      <c r="BI373" s="241">
        <f>IF(N373="nulová",J373,0)</f>
        <v>0</v>
      </c>
      <c r="BJ373" s="18" t="s">
        <v>21</v>
      </c>
      <c r="BK373" s="241">
        <f>ROUND(I373*H373,2)</f>
        <v>0</v>
      </c>
      <c r="BL373" s="18" t="s">
        <v>180</v>
      </c>
      <c r="BM373" s="240" t="s">
        <v>484</v>
      </c>
    </row>
    <row r="374" s="2" customFormat="1">
      <c r="A374" s="39"/>
      <c r="B374" s="40"/>
      <c r="C374" s="41"/>
      <c r="D374" s="242" t="s">
        <v>182</v>
      </c>
      <c r="E374" s="41"/>
      <c r="F374" s="243" t="s">
        <v>485</v>
      </c>
      <c r="G374" s="41"/>
      <c r="H374" s="41"/>
      <c r="I374" s="244"/>
      <c r="J374" s="41"/>
      <c r="K374" s="41"/>
      <c r="L374" s="45"/>
      <c r="M374" s="245"/>
      <c r="N374" s="246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182</v>
      </c>
      <c r="AU374" s="18" t="s">
        <v>85</v>
      </c>
    </row>
    <row r="375" s="2" customFormat="1">
      <c r="A375" s="39"/>
      <c r="B375" s="40"/>
      <c r="C375" s="41"/>
      <c r="D375" s="242" t="s">
        <v>197</v>
      </c>
      <c r="E375" s="41"/>
      <c r="F375" s="279" t="s">
        <v>486</v>
      </c>
      <c r="G375" s="41"/>
      <c r="H375" s="41"/>
      <c r="I375" s="244"/>
      <c r="J375" s="41"/>
      <c r="K375" s="41"/>
      <c r="L375" s="45"/>
      <c r="M375" s="245"/>
      <c r="N375" s="246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197</v>
      </c>
      <c r="AU375" s="18" t="s">
        <v>85</v>
      </c>
    </row>
    <row r="376" s="13" customFormat="1">
      <c r="A376" s="13"/>
      <c r="B376" s="247"/>
      <c r="C376" s="248"/>
      <c r="D376" s="242" t="s">
        <v>184</v>
      </c>
      <c r="E376" s="249" t="s">
        <v>1</v>
      </c>
      <c r="F376" s="250" t="s">
        <v>487</v>
      </c>
      <c r="G376" s="248"/>
      <c r="H376" s="249" t="s">
        <v>1</v>
      </c>
      <c r="I376" s="251"/>
      <c r="J376" s="248"/>
      <c r="K376" s="248"/>
      <c r="L376" s="252"/>
      <c r="M376" s="253"/>
      <c r="N376" s="254"/>
      <c r="O376" s="254"/>
      <c r="P376" s="254"/>
      <c r="Q376" s="254"/>
      <c r="R376" s="254"/>
      <c r="S376" s="254"/>
      <c r="T376" s="25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6" t="s">
        <v>184</v>
      </c>
      <c r="AU376" s="256" t="s">
        <v>85</v>
      </c>
      <c r="AV376" s="13" t="s">
        <v>21</v>
      </c>
      <c r="AW376" s="13" t="s">
        <v>34</v>
      </c>
      <c r="AX376" s="13" t="s">
        <v>77</v>
      </c>
      <c r="AY376" s="256" t="s">
        <v>173</v>
      </c>
    </row>
    <row r="377" s="14" customFormat="1">
      <c r="A377" s="14"/>
      <c r="B377" s="257"/>
      <c r="C377" s="258"/>
      <c r="D377" s="242" t="s">
        <v>184</v>
      </c>
      <c r="E377" s="259" t="s">
        <v>1</v>
      </c>
      <c r="F377" s="260" t="s">
        <v>488</v>
      </c>
      <c r="G377" s="258"/>
      <c r="H377" s="261">
        <v>0.89000000000000001</v>
      </c>
      <c r="I377" s="262"/>
      <c r="J377" s="258"/>
      <c r="K377" s="258"/>
      <c r="L377" s="263"/>
      <c r="M377" s="264"/>
      <c r="N377" s="265"/>
      <c r="O377" s="265"/>
      <c r="P377" s="265"/>
      <c r="Q377" s="265"/>
      <c r="R377" s="265"/>
      <c r="S377" s="265"/>
      <c r="T377" s="26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7" t="s">
        <v>184</v>
      </c>
      <c r="AU377" s="267" t="s">
        <v>85</v>
      </c>
      <c r="AV377" s="14" t="s">
        <v>85</v>
      </c>
      <c r="AW377" s="14" t="s">
        <v>34</v>
      </c>
      <c r="AX377" s="14" t="s">
        <v>77</v>
      </c>
      <c r="AY377" s="267" t="s">
        <v>173</v>
      </c>
    </row>
    <row r="378" s="13" customFormat="1">
      <c r="A378" s="13"/>
      <c r="B378" s="247"/>
      <c r="C378" s="248"/>
      <c r="D378" s="242" t="s">
        <v>184</v>
      </c>
      <c r="E378" s="249" t="s">
        <v>1</v>
      </c>
      <c r="F378" s="250" t="s">
        <v>489</v>
      </c>
      <c r="G378" s="248"/>
      <c r="H378" s="249" t="s">
        <v>1</v>
      </c>
      <c r="I378" s="251"/>
      <c r="J378" s="248"/>
      <c r="K378" s="248"/>
      <c r="L378" s="252"/>
      <c r="M378" s="253"/>
      <c r="N378" s="254"/>
      <c r="O378" s="254"/>
      <c r="P378" s="254"/>
      <c r="Q378" s="254"/>
      <c r="R378" s="254"/>
      <c r="S378" s="254"/>
      <c r="T378" s="25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6" t="s">
        <v>184</v>
      </c>
      <c r="AU378" s="256" t="s">
        <v>85</v>
      </c>
      <c r="AV378" s="13" t="s">
        <v>21</v>
      </c>
      <c r="AW378" s="13" t="s">
        <v>34</v>
      </c>
      <c r="AX378" s="13" t="s">
        <v>77</v>
      </c>
      <c r="AY378" s="256" t="s">
        <v>173</v>
      </c>
    </row>
    <row r="379" s="14" customFormat="1">
      <c r="A379" s="14"/>
      <c r="B379" s="257"/>
      <c r="C379" s="258"/>
      <c r="D379" s="242" t="s">
        <v>184</v>
      </c>
      <c r="E379" s="259" t="s">
        <v>1</v>
      </c>
      <c r="F379" s="260" t="s">
        <v>490</v>
      </c>
      <c r="G379" s="258"/>
      <c r="H379" s="261">
        <v>0.49299999999999999</v>
      </c>
      <c r="I379" s="262"/>
      <c r="J379" s="258"/>
      <c r="K379" s="258"/>
      <c r="L379" s="263"/>
      <c r="M379" s="264"/>
      <c r="N379" s="265"/>
      <c r="O379" s="265"/>
      <c r="P379" s="265"/>
      <c r="Q379" s="265"/>
      <c r="R379" s="265"/>
      <c r="S379" s="265"/>
      <c r="T379" s="26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7" t="s">
        <v>184</v>
      </c>
      <c r="AU379" s="267" t="s">
        <v>85</v>
      </c>
      <c r="AV379" s="14" t="s">
        <v>85</v>
      </c>
      <c r="AW379" s="14" t="s">
        <v>34</v>
      </c>
      <c r="AX379" s="14" t="s">
        <v>77</v>
      </c>
      <c r="AY379" s="267" t="s">
        <v>173</v>
      </c>
    </row>
    <row r="380" s="13" customFormat="1">
      <c r="A380" s="13"/>
      <c r="B380" s="247"/>
      <c r="C380" s="248"/>
      <c r="D380" s="242" t="s">
        <v>184</v>
      </c>
      <c r="E380" s="249" t="s">
        <v>1</v>
      </c>
      <c r="F380" s="250" t="s">
        <v>491</v>
      </c>
      <c r="G380" s="248"/>
      <c r="H380" s="249" t="s">
        <v>1</v>
      </c>
      <c r="I380" s="251"/>
      <c r="J380" s="248"/>
      <c r="K380" s="248"/>
      <c r="L380" s="252"/>
      <c r="M380" s="253"/>
      <c r="N380" s="254"/>
      <c r="O380" s="254"/>
      <c r="P380" s="254"/>
      <c r="Q380" s="254"/>
      <c r="R380" s="254"/>
      <c r="S380" s="254"/>
      <c r="T380" s="25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6" t="s">
        <v>184</v>
      </c>
      <c r="AU380" s="256" t="s">
        <v>85</v>
      </c>
      <c r="AV380" s="13" t="s">
        <v>21</v>
      </c>
      <c r="AW380" s="13" t="s">
        <v>34</v>
      </c>
      <c r="AX380" s="13" t="s">
        <v>77</v>
      </c>
      <c r="AY380" s="256" t="s">
        <v>173</v>
      </c>
    </row>
    <row r="381" s="14" customFormat="1">
      <c r="A381" s="14"/>
      <c r="B381" s="257"/>
      <c r="C381" s="258"/>
      <c r="D381" s="242" t="s">
        <v>184</v>
      </c>
      <c r="E381" s="259" t="s">
        <v>1</v>
      </c>
      <c r="F381" s="260" t="s">
        <v>492</v>
      </c>
      <c r="G381" s="258"/>
      <c r="H381" s="261">
        <v>0.089999999999999997</v>
      </c>
      <c r="I381" s="262"/>
      <c r="J381" s="258"/>
      <c r="K381" s="258"/>
      <c r="L381" s="263"/>
      <c r="M381" s="264"/>
      <c r="N381" s="265"/>
      <c r="O381" s="265"/>
      <c r="P381" s="265"/>
      <c r="Q381" s="265"/>
      <c r="R381" s="265"/>
      <c r="S381" s="265"/>
      <c r="T381" s="26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7" t="s">
        <v>184</v>
      </c>
      <c r="AU381" s="267" t="s">
        <v>85</v>
      </c>
      <c r="AV381" s="14" t="s">
        <v>85</v>
      </c>
      <c r="AW381" s="14" t="s">
        <v>34</v>
      </c>
      <c r="AX381" s="14" t="s">
        <v>77</v>
      </c>
      <c r="AY381" s="267" t="s">
        <v>173</v>
      </c>
    </row>
    <row r="382" s="15" customFormat="1">
      <c r="A382" s="15"/>
      <c r="B382" s="268"/>
      <c r="C382" s="269"/>
      <c r="D382" s="242" t="s">
        <v>184</v>
      </c>
      <c r="E382" s="270" t="s">
        <v>1</v>
      </c>
      <c r="F382" s="271" t="s">
        <v>187</v>
      </c>
      <c r="G382" s="269"/>
      <c r="H382" s="272">
        <v>1.4730000000000001</v>
      </c>
      <c r="I382" s="273"/>
      <c r="J382" s="269"/>
      <c r="K382" s="269"/>
      <c r="L382" s="274"/>
      <c r="M382" s="275"/>
      <c r="N382" s="276"/>
      <c r="O382" s="276"/>
      <c r="P382" s="276"/>
      <c r="Q382" s="276"/>
      <c r="R382" s="276"/>
      <c r="S382" s="276"/>
      <c r="T382" s="277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8" t="s">
        <v>184</v>
      </c>
      <c r="AU382" s="278" t="s">
        <v>85</v>
      </c>
      <c r="AV382" s="15" t="s">
        <v>180</v>
      </c>
      <c r="AW382" s="15" t="s">
        <v>34</v>
      </c>
      <c r="AX382" s="15" t="s">
        <v>21</v>
      </c>
      <c r="AY382" s="278" t="s">
        <v>173</v>
      </c>
    </row>
    <row r="383" s="2" customFormat="1" ht="16.5" customHeight="1">
      <c r="A383" s="39"/>
      <c r="B383" s="40"/>
      <c r="C383" s="291" t="s">
        <v>493</v>
      </c>
      <c r="D383" s="291" t="s">
        <v>295</v>
      </c>
      <c r="E383" s="292" t="s">
        <v>494</v>
      </c>
      <c r="F383" s="293" t="s">
        <v>495</v>
      </c>
      <c r="G383" s="294" t="s">
        <v>309</v>
      </c>
      <c r="H383" s="295">
        <v>2.2349999999999999</v>
      </c>
      <c r="I383" s="296"/>
      <c r="J383" s="297">
        <f>ROUND(I383*H383,2)</f>
        <v>0</v>
      </c>
      <c r="K383" s="293" t="s">
        <v>179</v>
      </c>
      <c r="L383" s="298"/>
      <c r="M383" s="299" t="s">
        <v>1</v>
      </c>
      <c r="N383" s="300" t="s">
        <v>42</v>
      </c>
      <c r="O383" s="92"/>
      <c r="P383" s="238">
        <f>O383*H383</f>
        <v>0</v>
      </c>
      <c r="Q383" s="238">
        <v>0.001</v>
      </c>
      <c r="R383" s="238">
        <f>Q383*H383</f>
        <v>0.002235</v>
      </c>
      <c r="S383" s="238">
        <v>0</v>
      </c>
      <c r="T383" s="23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0" t="s">
        <v>238</v>
      </c>
      <c r="AT383" s="240" t="s">
        <v>295</v>
      </c>
      <c r="AU383" s="240" t="s">
        <v>85</v>
      </c>
      <c r="AY383" s="18" t="s">
        <v>173</v>
      </c>
      <c r="BE383" s="241">
        <f>IF(N383="základní",J383,0)</f>
        <v>0</v>
      </c>
      <c r="BF383" s="241">
        <f>IF(N383="snížená",J383,0)</f>
        <v>0</v>
      </c>
      <c r="BG383" s="241">
        <f>IF(N383="zákl. přenesená",J383,0)</f>
        <v>0</v>
      </c>
      <c r="BH383" s="241">
        <f>IF(N383="sníž. přenesená",J383,0)</f>
        <v>0</v>
      </c>
      <c r="BI383" s="241">
        <f>IF(N383="nulová",J383,0)</f>
        <v>0</v>
      </c>
      <c r="BJ383" s="18" t="s">
        <v>21</v>
      </c>
      <c r="BK383" s="241">
        <f>ROUND(I383*H383,2)</f>
        <v>0</v>
      </c>
      <c r="BL383" s="18" t="s">
        <v>180</v>
      </c>
      <c r="BM383" s="240" t="s">
        <v>496</v>
      </c>
    </row>
    <row r="384" s="2" customFormat="1">
      <c r="A384" s="39"/>
      <c r="B384" s="40"/>
      <c r="C384" s="41"/>
      <c r="D384" s="242" t="s">
        <v>182</v>
      </c>
      <c r="E384" s="41"/>
      <c r="F384" s="243" t="s">
        <v>495</v>
      </c>
      <c r="G384" s="41"/>
      <c r="H384" s="41"/>
      <c r="I384" s="244"/>
      <c r="J384" s="41"/>
      <c r="K384" s="41"/>
      <c r="L384" s="45"/>
      <c r="M384" s="245"/>
      <c r="N384" s="246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182</v>
      </c>
      <c r="AU384" s="18" t="s">
        <v>85</v>
      </c>
    </row>
    <row r="385" s="14" customFormat="1">
      <c r="A385" s="14"/>
      <c r="B385" s="257"/>
      <c r="C385" s="258"/>
      <c r="D385" s="242" t="s">
        <v>184</v>
      </c>
      <c r="E385" s="259" t="s">
        <v>1</v>
      </c>
      <c r="F385" s="260" t="s">
        <v>497</v>
      </c>
      <c r="G385" s="258"/>
      <c r="H385" s="261">
        <v>2.2349999999999999</v>
      </c>
      <c r="I385" s="262"/>
      <c r="J385" s="258"/>
      <c r="K385" s="258"/>
      <c r="L385" s="263"/>
      <c r="M385" s="264"/>
      <c r="N385" s="265"/>
      <c r="O385" s="265"/>
      <c r="P385" s="265"/>
      <c r="Q385" s="265"/>
      <c r="R385" s="265"/>
      <c r="S385" s="265"/>
      <c r="T385" s="26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7" t="s">
        <v>184</v>
      </c>
      <c r="AU385" s="267" t="s">
        <v>85</v>
      </c>
      <c r="AV385" s="14" t="s">
        <v>85</v>
      </c>
      <c r="AW385" s="14" t="s">
        <v>34</v>
      </c>
      <c r="AX385" s="14" t="s">
        <v>77</v>
      </c>
      <c r="AY385" s="267" t="s">
        <v>173</v>
      </c>
    </row>
    <row r="386" s="15" customFormat="1">
      <c r="A386" s="15"/>
      <c r="B386" s="268"/>
      <c r="C386" s="269"/>
      <c r="D386" s="242" t="s">
        <v>184</v>
      </c>
      <c r="E386" s="270" t="s">
        <v>1</v>
      </c>
      <c r="F386" s="271" t="s">
        <v>187</v>
      </c>
      <c r="G386" s="269"/>
      <c r="H386" s="272">
        <v>2.2349999999999999</v>
      </c>
      <c r="I386" s="273"/>
      <c r="J386" s="269"/>
      <c r="K386" s="269"/>
      <c r="L386" s="274"/>
      <c r="M386" s="275"/>
      <c r="N386" s="276"/>
      <c r="O386" s="276"/>
      <c r="P386" s="276"/>
      <c r="Q386" s="276"/>
      <c r="R386" s="276"/>
      <c r="S386" s="276"/>
      <c r="T386" s="277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8" t="s">
        <v>184</v>
      </c>
      <c r="AU386" s="278" t="s">
        <v>85</v>
      </c>
      <c r="AV386" s="15" t="s">
        <v>180</v>
      </c>
      <c r="AW386" s="15" t="s">
        <v>34</v>
      </c>
      <c r="AX386" s="15" t="s">
        <v>21</v>
      </c>
      <c r="AY386" s="278" t="s">
        <v>173</v>
      </c>
    </row>
    <row r="387" s="12" customFormat="1" ht="22.8" customHeight="1">
      <c r="A387" s="12"/>
      <c r="B387" s="213"/>
      <c r="C387" s="214"/>
      <c r="D387" s="215" t="s">
        <v>76</v>
      </c>
      <c r="E387" s="227" t="s">
        <v>238</v>
      </c>
      <c r="F387" s="227" t="s">
        <v>498</v>
      </c>
      <c r="G387" s="214"/>
      <c r="H387" s="214"/>
      <c r="I387" s="217"/>
      <c r="J387" s="228">
        <f>BK387</f>
        <v>0</v>
      </c>
      <c r="K387" s="214"/>
      <c r="L387" s="219"/>
      <c r="M387" s="220"/>
      <c r="N387" s="221"/>
      <c r="O387" s="221"/>
      <c r="P387" s="222">
        <f>SUM(P388:P419)</f>
        <v>0</v>
      </c>
      <c r="Q387" s="221"/>
      <c r="R387" s="222">
        <f>SUM(R388:R419)</f>
        <v>25.726876799999999</v>
      </c>
      <c r="S387" s="221"/>
      <c r="T387" s="223">
        <f>SUM(T388:T419)</f>
        <v>3.7807999999999997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24" t="s">
        <v>21</v>
      </c>
      <c r="AT387" s="225" t="s">
        <v>76</v>
      </c>
      <c r="AU387" s="225" t="s">
        <v>21</v>
      </c>
      <c r="AY387" s="224" t="s">
        <v>173</v>
      </c>
      <c r="BK387" s="226">
        <f>SUM(BK388:BK419)</f>
        <v>0</v>
      </c>
    </row>
    <row r="388" s="2" customFormat="1">
      <c r="A388" s="39"/>
      <c r="B388" s="40"/>
      <c r="C388" s="229" t="s">
        <v>499</v>
      </c>
      <c r="D388" s="229" t="s">
        <v>175</v>
      </c>
      <c r="E388" s="230" t="s">
        <v>500</v>
      </c>
      <c r="F388" s="231" t="s">
        <v>501</v>
      </c>
      <c r="G388" s="232" t="s">
        <v>194</v>
      </c>
      <c r="H388" s="233">
        <v>11.815</v>
      </c>
      <c r="I388" s="234"/>
      <c r="J388" s="235">
        <f>ROUND(I388*H388,2)</f>
        <v>0</v>
      </c>
      <c r="K388" s="231" t="s">
        <v>179</v>
      </c>
      <c r="L388" s="45"/>
      <c r="M388" s="236" t="s">
        <v>1</v>
      </c>
      <c r="N388" s="237" t="s">
        <v>42</v>
      </c>
      <c r="O388" s="92"/>
      <c r="P388" s="238">
        <f>O388*H388</f>
        <v>0</v>
      </c>
      <c r="Q388" s="238">
        <v>0</v>
      </c>
      <c r="R388" s="238">
        <f>Q388*H388</f>
        <v>0</v>
      </c>
      <c r="S388" s="238">
        <v>0.32000000000000001</v>
      </c>
      <c r="T388" s="239">
        <f>S388*H388</f>
        <v>3.7807999999999997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0" t="s">
        <v>180</v>
      </c>
      <c r="AT388" s="240" t="s">
        <v>175</v>
      </c>
      <c r="AU388" s="240" t="s">
        <v>85</v>
      </c>
      <c r="AY388" s="18" t="s">
        <v>173</v>
      </c>
      <c r="BE388" s="241">
        <f>IF(N388="základní",J388,0)</f>
        <v>0</v>
      </c>
      <c r="BF388" s="241">
        <f>IF(N388="snížená",J388,0)</f>
        <v>0</v>
      </c>
      <c r="BG388" s="241">
        <f>IF(N388="zákl. přenesená",J388,0)</f>
        <v>0</v>
      </c>
      <c r="BH388" s="241">
        <f>IF(N388="sníž. přenesená",J388,0)</f>
        <v>0</v>
      </c>
      <c r="BI388" s="241">
        <f>IF(N388="nulová",J388,0)</f>
        <v>0</v>
      </c>
      <c r="BJ388" s="18" t="s">
        <v>21</v>
      </c>
      <c r="BK388" s="241">
        <f>ROUND(I388*H388,2)</f>
        <v>0</v>
      </c>
      <c r="BL388" s="18" t="s">
        <v>180</v>
      </c>
      <c r="BM388" s="240" t="s">
        <v>502</v>
      </c>
    </row>
    <row r="389" s="2" customFormat="1">
      <c r="A389" s="39"/>
      <c r="B389" s="40"/>
      <c r="C389" s="41"/>
      <c r="D389" s="242" t="s">
        <v>182</v>
      </c>
      <c r="E389" s="41"/>
      <c r="F389" s="243" t="s">
        <v>503</v>
      </c>
      <c r="G389" s="41"/>
      <c r="H389" s="41"/>
      <c r="I389" s="244"/>
      <c r="J389" s="41"/>
      <c r="K389" s="41"/>
      <c r="L389" s="45"/>
      <c r="M389" s="245"/>
      <c r="N389" s="246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182</v>
      </c>
      <c r="AU389" s="18" t="s">
        <v>85</v>
      </c>
    </row>
    <row r="390" s="13" customFormat="1">
      <c r="A390" s="13"/>
      <c r="B390" s="247"/>
      <c r="C390" s="248"/>
      <c r="D390" s="242" t="s">
        <v>184</v>
      </c>
      <c r="E390" s="249" t="s">
        <v>1</v>
      </c>
      <c r="F390" s="250" t="s">
        <v>504</v>
      </c>
      <c r="G390" s="248"/>
      <c r="H390" s="249" t="s">
        <v>1</v>
      </c>
      <c r="I390" s="251"/>
      <c r="J390" s="248"/>
      <c r="K390" s="248"/>
      <c r="L390" s="252"/>
      <c r="M390" s="253"/>
      <c r="N390" s="254"/>
      <c r="O390" s="254"/>
      <c r="P390" s="254"/>
      <c r="Q390" s="254"/>
      <c r="R390" s="254"/>
      <c r="S390" s="254"/>
      <c r="T390" s="25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6" t="s">
        <v>184</v>
      </c>
      <c r="AU390" s="256" t="s">
        <v>85</v>
      </c>
      <c r="AV390" s="13" t="s">
        <v>21</v>
      </c>
      <c r="AW390" s="13" t="s">
        <v>34</v>
      </c>
      <c r="AX390" s="13" t="s">
        <v>77</v>
      </c>
      <c r="AY390" s="256" t="s">
        <v>173</v>
      </c>
    </row>
    <row r="391" s="14" customFormat="1">
      <c r="A391" s="14"/>
      <c r="B391" s="257"/>
      <c r="C391" s="258"/>
      <c r="D391" s="242" t="s">
        <v>184</v>
      </c>
      <c r="E391" s="259" t="s">
        <v>1</v>
      </c>
      <c r="F391" s="260" t="s">
        <v>505</v>
      </c>
      <c r="G391" s="258"/>
      <c r="H391" s="261">
        <v>11.815</v>
      </c>
      <c r="I391" s="262"/>
      <c r="J391" s="258"/>
      <c r="K391" s="258"/>
      <c r="L391" s="263"/>
      <c r="M391" s="264"/>
      <c r="N391" s="265"/>
      <c r="O391" s="265"/>
      <c r="P391" s="265"/>
      <c r="Q391" s="265"/>
      <c r="R391" s="265"/>
      <c r="S391" s="265"/>
      <c r="T391" s="26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7" t="s">
        <v>184</v>
      </c>
      <c r="AU391" s="267" t="s">
        <v>85</v>
      </c>
      <c r="AV391" s="14" t="s">
        <v>85</v>
      </c>
      <c r="AW391" s="14" t="s">
        <v>34</v>
      </c>
      <c r="AX391" s="14" t="s">
        <v>21</v>
      </c>
      <c r="AY391" s="267" t="s">
        <v>173</v>
      </c>
    </row>
    <row r="392" s="2" customFormat="1">
      <c r="A392" s="39"/>
      <c r="B392" s="40"/>
      <c r="C392" s="229" t="s">
        <v>506</v>
      </c>
      <c r="D392" s="229" t="s">
        <v>175</v>
      </c>
      <c r="E392" s="230" t="s">
        <v>507</v>
      </c>
      <c r="F392" s="231" t="s">
        <v>508</v>
      </c>
      <c r="G392" s="232" t="s">
        <v>194</v>
      </c>
      <c r="H392" s="233">
        <v>19.5</v>
      </c>
      <c r="I392" s="234"/>
      <c r="J392" s="235">
        <f>ROUND(I392*H392,2)</f>
        <v>0</v>
      </c>
      <c r="K392" s="231" t="s">
        <v>179</v>
      </c>
      <c r="L392" s="45"/>
      <c r="M392" s="236" t="s">
        <v>1</v>
      </c>
      <c r="N392" s="237" t="s">
        <v>42</v>
      </c>
      <c r="O392" s="92"/>
      <c r="P392" s="238">
        <f>O392*H392</f>
        <v>0</v>
      </c>
      <c r="Q392" s="238">
        <v>2.2399999999999999E-05</v>
      </c>
      <c r="R392" s="238">
        <f>Q392*H392</f>
        <v>0.00043679999999999999</v>
      </c>
      <c r="S392" s="238">
        <v>0</v>
      </c>
      <c r="T392" s="23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0" t="s">
        <v>180</v>
      </c>
      <c r="AT392" s="240" t="s">
        <v>175</v>
      </c>
      <c r="AU392" s="240" t="s">
        <v>85</v>
      </c>
      <c r="AY392" s="18" t="s">
        <v>173</v>
      </c>
      <c r="BE392" s="241">
        <f>IF(N392="základní",J392,0)</f>
        <v>0</v>
      </c>
      <c r="BF392" s="241">
        <f>IF(N392="snížená",J392,0)</f>
        <v>0</v>
      </c>
      <c r="BG392" s="241">
        <f>IF(N392="zákl. přenesená",J392,0)</f>
        <v>0</v>
      </c>
      <c r="BH392" s="241">
        <f>IF(N392="sníž. přenesená",J392,0)</f>
        <v>0</v>
      </c>
      <c r="BI392" s="241">
        <f>IF(N392="nulová",J392,0)</f>
        <v>0</v>
      </c>
      <c r="BJ392" s="18" t="s">
        <v>21</v>
      </c>
      <c r="BK392" s="241">
        <f>ROUND(I392*H392,2)</f>
        <v>0</v>
      </c>
      <c r="BL392" s="18" t="s">
        <v>180</v>
      </c>
      <c r="BM392" s="240" t="s">
        <v>509</v>
      </c>
    </row>
    <row r="393" s="2" customFormat="1">
      <c r="A393" s="39"/>
      <c r="B393" s="40"/>
      <c r="C393" s="41"/>
      <c r="D393" s="242" t="s">
        <v>182</v>
      </c>
      <c r="E393" s="41"/>
      <c r="F393" s="243" t="s">
        <v>510</v>
      </c>
      <c r="G393" s="41"/>
      <c r="H393" s="41"/>
      <c r="I393" s="244"/>
      <c r="J393" s="41"/>
      <c r="K393" s="41"/>
      <c r="L393" s="45"/>
      <c r="M393" s="245"/>
      <c r="N393" s="246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182</v>
      </c>
      <c r="AU393" s="18" t="s">
        <v>85</v>
      </c>
    </row>
    <row r="394" s="14" customFormat="1">
      <c r="A394" s="14"/>
      <c r="B394" s="257"/>
      <c r="C394" s="258"/>
      <c r="D394" s="242" t="s">
        <v>184</v>
      </c>
      <c r="E394" s="259" t="s">
        <v>1</v>
      </c>
      <c r="F394" s="260" t="s">
        <v>511</v>
      </c>
      <c r="G394" s="258"/>
      <c r="H394" s="261">
        <v>20.5</v>
      </c>
      <c r="I394" s="262"/>
      <c r="J394" s="258"/>
      <c r="K394" s="258"/>
      <c r="L394" s="263"/>
      <c r="M394" s="264"/>
      <c r="N394" s="265"/>
      <c r="O394" s="265"/>
      <c r="P394" s="265"/>
      <c r="Q394" s="265"/>
      <c r="R394" s="265"/>
      <c r="S394" s="265"/>
      <c r="T394" s="26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7" t="s">
        <v>184</v>
      </c>
      <c r="AU394" s="267" t="s">
        <v>85</v>
      </c>
      <c r="AV394" s="14" t="s">
        <v>85</v>
      </c>
      <c r="AW394" s="14" t="s">
        <v>34</v>
      </c>
      <c r="AX394" s="14" t="s">
        <v>77</v>
      </c>
      <c r="AY394" s="267" t="s">
        <v>173</v>
      </c>
    </row>
    <row r="395" s="13" customFormat="1">
      <c r="A395" s="13"/>
      <c r="B395" s="247"/>
      <c r="C395" s="248"/>
      <c r="D395" s="242" t="s">
        <v>184</v>
      </c>
      <c r="E395" s="249" t="s">
        <v>1</v>
      </c>
      <c r="F395" s="250" t="s">
        <v>512</v>
      </c>
      <c r="G395" s="248"/>
      <c r="H395" s="249" t="s">
        <v>1</v>
      </c>
      <c r="I395" s="251"/>
      <c r="J395" s="248"/>
      <c r="K395" s="248"/>
      <c r="L395" s="252"/>
      <c r="M395" s="253"/>
      <c r="N395" s="254"/>
      <c r="O395" s="254"/>
      <c r="P395" s="254"/>
      <c r="Q395" s="254"/>
      <c r="R395" s="254"/>
      <c r="S395" s="254"/>
      <c r="T395" s="25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6" t="s">
        <v>184</v>
      </c>
      <c r="AU395" s="256" t="s">
        <v>85</v>
      </c>
      <c r="AV395" s="13" t="s">
        <v>21</v>
      </c>
      <c r="AW395" s="13" t="s">
        <v>34</v>
      </c>
      <c r="AX395" s="13" t="s">
        <v>77</v>
      </c>
      <c r="AY395" s="256" t="s">
        <v>173</v>
      </c>
    </row>
    <row r="396" s="14" customFormat="1">
      <c r="A396" s="14"/>
      <c r="B396" s="257"/>
      <c r="C396" s="258"/>
      <c r="D396" s="242" t="s">
        <v>184</v>
      </c>
      <c r="E396" s="259" t="s">
        <v>1</v>
      </c>
      <c r="F396" s="260" t="s">
        <v>145</v>
      </c>
      <c r="G396" s="258"/>
      <c r="H396" s="261">
        <v>-1</v>
      </c>
      <c r="I396" s="262"/>
      <c r="J396" s="258"/>
      <c r="K396" s="258"/>
      <c r="L396" s="263"/>
      <c r="M396" s="264"/>
      <c r="N396" s="265"/>
      <c r="O396" s="265"/>
      <c r="P396" s="265"/>
      <c r="Q396" s="265"/>
      <c r="R396" s="265"/>
      <c r="S396" s="265"/>
      <c r="T396" s="26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7" t="s">
        <v>184</v>
      </c>
      <c r="AU396" s="267" t="s">
        <v>85</v>
      </c>
      <c r="AV396" s="14" t="s">
        <v>85</v>
      </c>
      <c r="AW396" s="14" t="s">
        <v>34</v>
      </c>
      <c r="AX396" s="14" t="s">
        <v>77</v>
      </c>
      <c r="AY396" s="267" t="s">
        <v>173</v>
      </c>
    </row>
    <row r="397" s="15" customFormat="1">
      <c r="A397" s="15"/>
      <c r="B397" s="268"/>
      <c r="C397" s="269"/>
      <c r="D397" s="242" t="s">
        <v>184</v>
      </c>
      <c r="E397" s="270" t="s">
        <v>1</v>
      </c>
      <c r="F397" s="271" t="s">
        <v>187</v>
      </c>
      <c r="G397" s="269"/>
      <c r="H397" s="272">
        <v>19.5</v>
      </c>
      <c r="I397" s="273"/>
      <c r="J397" s="269"/>
      <c r="K397" s="269"/>
      <c r="L397" s="274"/>
      <c r="M397" s="275"/>
      <c r="N397" s="276"/>
      <c r="O397" s="276"/>
      <c r="P397" s="276"/>
      <c r="Q397" s="276"/>
      <c r="R397" s="276"/>
      <c r="S397" s="276"/>
      <c r="T397" s="277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8" t="s">
        <v>184</v>
      </c>
      <c r="AU397" s="278" t="s">
        <v>85</v>
      </c>
      <c r="AV397" s="15" t="s">
        <v>180</v>
      </c>
      <c r="AW397" s="15" t="s">
        <v>34</v>
      </c>
      <c r="AX397" s="15" t="s">
        <v>21</v>
      </c>
      <c r="AY397" s="278" t="s">
        <v>173</v>
      </c>
    </row>
    <row r="398" s="2" customFormat="1" ht="16.5" customHeight="1">
      <c r="A398" s="39"/>
      <c r="B398" s="40"/>
      <c r="C398" s="291" t="s">
        <v>513</v>
      </c>
      <c r="D398" s="291" t="s">
        <v>295</v>
      </c>
      <c r="E398" s="292" t="s">
        <v>514</v>
      </c>
      <c r="F398" s="293" t="s">
        <v>515</v>
      </c>
      <c r="G398" s="294" t="s">
        <v>516</v>
      </c>
      <c r="H398" s="295">
        <v>17</v>
      </c>
      <c r="I398" s="296"/>
      <c r="J398" s="297">
        <f>ROUND(I398*H398,2)</f>
        <v>0</v>
      </c>
      <c r="K398" s="293" t="s">
        <v>1</v>
      </c>
      <c r="L398" s="298"/>
      <c r="M398" s="299" t="s">
        <v>1</v>
      </c>
      <c r="N398" s="300" t="s">
        <v>42</v>
      </c>
      <c r="O398" s="92"/>
      <c r="P398" s="238">
        <f>O398*H398</f>
        <v>0</v>
      </c>
      <c r="Q398" s="238">
        <v>1.343</v>
      </c>
      <c r="R398" s="238">
        <f>Q398*H398</f>
        <v>22.831</v>
      </c>
      <c r="S398" s="238">
        <v>0</v>
      </c>
      <c r="T398" s="23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0" t="s">
        <v>238</v>
      </c>
      <c r="AT398" s="240" t="s">
        <v>295</v>
      </c>
      <c r="AU398" s="240" t="s">
        <v>85</v>
      </c>
      <c r="AY398" s="18" t="s">
        <v>173</v>
      </c>
      <c r="BE398" s="241">
        <f>IF(N398="základní",J398,0)</f>
        <v>0</v>
      </c>
      <c r="BF398" s="241">
        <f>IF(N398="snížená",J398,0)</f>
        <v>0</v>
      </c>
      <c r="BG398" s="241">
        <f>IF(N398="zákl. přenesená",J398,0)</f>
        <v>0</v>
      </c>
      <c r="BH398" s="241">
        <f>IF(N398="sníž. přenesená",J398,0)</f>
        <v>0</v>
      </c>
      <c r="BI398" s="241">
        <f>IF(N398="nulová",J398,0)</f>
        <v>0</v>
      </c>
      <c r="BJ398" s="18" t="s">
        <v>21</v>
      </c>
      <c r="BK398" s="241">
        <f>ROUND(I398*H398,2)</f>
        <v>0</v>
      </c>
      <c r="BL398" s="18" t="s">
        <v>180</v>
      </c>
      <c r="BM398" s="240" t="s">
        <v>517</v>
      </c>
    </row>
    <row r="399" s="2" customFormat="1">
      <c r="A399" s="39"/>
      <c r="B399" s="40"/>
      <c r="C399" s="41"/>
      <c r="D399" s="242" t="s">
        <v>182</v>
      </c>
      <c r="E399" s="41"/>
      <c r="F399" s="243" t="s">
        <v>515</v>
      </c>
      <c r="G399" s="41"/>
      <c r="H399" s="41"/>
      <c r="I399" s="244"/>
      <c r="J399" s="41"/>
      <c r="K399" s="41"/>
      <c r="L399" s="45"/>
      <c r="M399" s="245"/>
      <c r="N399" s="246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182</v>
      </c>
      <c r="AU399" s="18" t="s">
        <v>85</v>
      </c>
    </row>
    <row r="400" s="2" customFormat="1">
      <c r="A400" s="39"/>
      <c r="B400" s="40"/>
      <c r="C400" s="41"/>
      <c r="D400" s="242" t="s">
        <v>197</v>
      </c>
      <c r="E400" s="41"/>
      <c r="F400" s="279" t="s">
        <v>518</v>
      </c>
      <c r="G400" s="41"/>
      <c r="H400" s="41"/>
      <c r="I400" s="244"/>
      <c r="J400" s="41"/>
      <c r="K400" s="41"/>
      <c r="L400" s="45"/>
      <c r="M400" s="245"/>
      <c r="N400" s="246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197</v>
      </c>
      <c r="AU400" s="18" t="s">
        <v>85</v>
      </c>
    </row>
    <row r="401" s="13" customFormat="1">
      <c r="A401" s="13"/>
      <c r="B401" s="247"/>
      <c r="C401" s="248"/>
      <c r="D401" s="242" t="s">
        <v>184</v>
      </c>
      <c r="E401" s="249" t="s">
        <v>1</v>
      </c>
      <c r="F401" s="250" t="s">
        <v>519</v>
      </c>
      <c r="G401" s="248"/>
      <c r="H401" s="249" t="s">
        <v>1</v>
      </c>
      <c r="I401" s="251"/>
      <c r="J401" s="248"/>
      <c r="K401" s="248"/>
      <c r="L401" s="252"/>
      <c r="M401" s="253"/>
      <c r="N401" s="254"/>
      <c r="O401" s="254"/>
      <c r="P401" s="254"/>
      <c r="Q401" s="254"/>
      <c r="R401" s="254"/>
      <c r="S401" s="254"/>
      <c r="T401" s="25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6" t="s">
        <v>184</v>
      </c>
      <c r="AU401" s="256" t="s">
        <v>85</v>
      </c>
      <c r="AV401" s="13" t="s">
        <v>21</v>
      </c>
      <c r="AW401" s="13" t="s">
        <v>34</v>
      </c>
      <c r="AX401" s="13" t="s">
        <v>77</v>
      </c>
      <c r="AY401" s="256" t="s">
        <v>173</v>
      </c>
    </row>
    <row r="402" s="14" customFormat="1">
      <c r="A402" s="14"/>
      <c r="B402" s="257"/>
      <c r="C402" s="258"/>
      <c r="D402" s="242" t="s">
        <v>184</v>
      </c>
      <c r="E402" s="259" t="s">
        <v>1</v>
      </c>
      <c r="F402" s="260" t="s">
        <v>301</v>
      </c>
      <c r="G402" s="258"/>
      <c r="H402" s="261">
        <v>17</v>
      </c>
      <c r="I402" s="262"/>
      <c r="J402" s="258"/>
      <c r="K402" s="258"/>
      <c r="L402" s="263"/>
      <c r="M402" s="264"/>
      <c r="N402" s="265"/>
      <c r="O402" s="265"/>
      <c r="P402" s="265"/>
      <c r="Q402" s="265"/>
      <c r="R402" s="265"/>
      <c r="S402" s="265"/>
      <c r="T402" s="26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7" t="s">
        <v>184</v>
      </c>
      <c r="AU402" s="267" t="s">
        <v>85</v>
      </c>
      <c r="AV402" s="14" t="s">
        <v>85</v>
      </c>
      <c r="AW402" s="14" t="s">
        <v>34</v>
      </c>
      <c r="AX402" s="14" t="s">
        <v>77</v>
      </c>
      <c r="AY402" s="267" t="s">
        <v>173</v>
      </c>
    </row>
    <row r="403" s="15" customFormat="1">
      <c r="A403" s="15"/>
      <c r="B403" s="268"/>
      <c r="C403" s="269"/>
      <c r="D403" s="242" t="s">
        <v>184</v>
      </c>
      <c r="E403" s="270" t="s">
        <v>1</v>
      </c>
      <c r="F403" s="271" t="s">
        <v>187</v>
      </c>
      <c r="G403" s="269"/>
      <c r="H403" s="272">
        <v>17</v>
      </c>
      <c r="I403" s="273"/>
      <c r="J403" s="269"/>
      <c r="K403" s="269"/>
      <c r="L403" s="274"/>
      <c r="M403" s="275"/>
      <c r="N403" s="276"/>
      <c r="O403" s="276"/>
      <c r="P403" s="276"/>
      <c r="Q403" s="276"/>
      <c r="R403" s="276"/>
      <c r="S403" s="276"/>
      <c r="T403" s="277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8" t="s">
        <v>184</v>
      </c>
      <c r="AU403" s="278" t="s">
        <v>85</v>
      </c>
      <c r="AV403" s="15" t="s">
        <v>180</v>
      </c>
      <c r="AW403" s="15" t="s">
        <v>34</v>
      </c>
      <c r="AX403" s="15" t="s">
        <v>21</v>
      </c>
      <c r="AY403" s="278" t="s">
        <v>173</v>
      </c>
    </row>
    <row r="404" s="2" customFormat="1" ht="16.5" customHeight="1">
      <c r="A404" s="39"/>
      <c r="B404" s="40"/>
      <c r="C404" s="291" t="s">
        <v>520</v>
      </c>
      <c r="D404" s="291" t="s">
        <v>295</v>
      </c>
      <c r="E404" s="292" t="s">
        <v>521</v>
      </c>
      <c r="F404" s="293" t="s">
        <v>522</v>
      </c>
      <c r="G404" s="294" t="s">
        <v>516</v>
      </c>
      <c r="H404" s="295">
        <v>1</v>
      </c>
      <c r="I404" s="296"/>
      <c r="J404" s="297">
        <f>ROUND(I404*H404,2)</f>
        <v>0</v>
      </c>
      <c r="K404" s="293" t="s">
        <v>1</v>
      </c>
      <c r="L404" s="298"/>
      <c r="M404" s="299" t="s">
        <v>1</v>
      </c>
      <c r="N404" s="300" t="s">
        <v>42</v>
      </c>
      <c r="O404" s="92"/>
      <c r="P404" s="238">
        <f>O404*H404</f>
        <v>0</v>
      </c>
      <c r="Q404" s="238">
        <v>1.6399999999999999</v>
      </c>
      <c r="R404" s="238">
        <f>Q404*H404</f>
        <v>1.6399999999999999</v>
      </c>
      <c r="S404" s="238">
        <v>0</v>
      </c>
      <c r="T404" s="23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0" t="s">
        <v>238</v>
      </c>
      <c r="AT404" s="240" t="s">
        <v>295</v>
      </c>
      <c r="AU404" s="240" t="s">
        <v>85</v>
      </c>
      <c r="AY404" s="18" t="s">
        <v>173</v>
      </c>
      <c r="BE404" s="241">
        <f>IF(N404="základní",J404,0)</f>
        <v>0</v>
      </c>
      <c r="BF404" s="241">
        <f>IF(N404="snížená",J404,0)</f>
        <v>0</v>
      </c>
      <c r="BG404" s="241">
        <f>IF(N404="zákl. přenesená",J404,0)</f>
        <v>0</v>
      </c>
      <c r="BH404" s="241">
        <f>IF(N404="sníž. přenesená",J404,0)</f>
        <v>0</v>
      </c>
      <c r="BI404" s="241">
        <f>IF(N404="nulová",J404,0)</f>
        <v>0</v>
      </c>
      <c r="BJ404" s="18" t="s">
        <v>21</v>
      </c>
      <c r="BK404" s="241">
        <f>ROUND(I404*H404,2)</f>
        <v>0</v>
      </c>
      <c r="BL404" s="18" t="s">
        <v>180</v>
      </c>
      <c r="BM404" s="240" t="s">
        <v>523</v>
      </c>
    </row>
    <row r="405" s="2" customFormat="1">
      <c r="A405" s="39"/>
      <c r="B405" s="40"/>
      <c r="C405" s="41"/>
      <c r="D405" s="242" t="s">
        <v>182</v>
      </c>
      <c r="E405" s="41"/>
      <c r="F405" s="243" t="s">
        <v>522</v>
      </c>
      <c r="G405" s="41"/>
      <c r="H405" s="41"/>
      <c r="I405" s="244"/>
      <c r="J405" s="41"/>
      <c r="K405" s="41"/>
      <c r="L405" s="45"/>
      <c r="M405" s="245"/>
      <c r="N405" s="246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182</v>
      </c>
      <c r="AU405" s="18" t="s">
        <v>85</v>
      </c>
    </row>
    <row r="406" s="2" customFormat="1">
      <c r="A406" s="39"/>
      <c r="B406" s="40"/>
      <c r="C406" s="41"/>
      <c r="D406" s="242" t="s">
        <v>197</v>
      </c>
      <c r="E406" s="41"/>
      <c r="F406" s="279" t="s">
        <v>524</v>
      </c>
      <c r="G406" s="41"/>
      <c r="H406" s="41"/>
      <c r="I406" s="244"/>
      <c r="J406" s="41"/>
      <c r="K406" s="41"/>
      <c r="L406" s="45"/>
      <c r="M406" s="245"/>
      <c r="N406" s="246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197</v>
      </c>
      <c r="AU406" s="18" t="s">
        <v>85</v>
      </c>
    </row>
    <row r="407" s="13" customFormat="1">
      <c r="A407" s="13"/>
      <c r="B407" s="247"/>
      <c r="C407" s="248"/>
      <c r="D407" s="242" t="s">
        <v>184</v>
      </c>
      <c r="E407" s="249" t="s">
        <v>1</v>
      </c>
      <c r="F407" s="250" t="s">
        <v>525</v>
      </c>
      <c r="G407" s="248"/>
      <c r="H407" s="249" t="s">
        <v>1</v>
      </c>
      <c r="I407" s="251"/>
      <c r="J407" s="248"/>
      <c r="K407" s="248"/>
      <c r="L407" s="252"/>
      <c r="M407" s="253"/>
      <c r="N407" s="254"/>
      <c r="O407" s="254"/>
      <c r="P407" s="254"/>
      <c r="Q407" s="254"/>
      <c r="R407" s="254"/>
      <c r="S407" s="254"/>
      <c r="T407" s="25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6" t="s">
        <v>184</v>
      </c>
      <c r="AU407" s="256" t="s">
        <v>85</v>
      </c>
      <c r="AV407" s="13" t="s">
        <v>21</v>
      </c>
      <c r="AW407" s="13" t="s">
        <v>34</v>
      </c>
      <c r="AX407" s="13" t="s">
        <v>77</v>
      </c>
      <c r="AY407" s="256" t="s">
        <v>173</v>
      </c>
    </row>
    <row r="408" s="14" customFormat="1">
      <c r="A408" s="14"/>
      <c r="B408" s="257"/>
      <c r="C408" s="258"/>
      <c r="D408" s="242" t="s">
        <v>184</v>
      </c>
      <c r="E408" s="259" t="s">
        <v>1</v>
      </c>
      <c r="F408" s="260" t="s">
        <v>21</v>
      </c>
      <c r="G408" s="258"/>
      <c r="H408" s="261">
        <v>1</v>
      </c>
      <c r="I408" s="262"/>
      <c r="J408" s="258"/>
      <c r="K408" s="258"/>
      <c r="L408" s="263"/>
      <c r="M408" s="264"/>
      <c r="N408" s="265"/>
      <c r="O408" s="265"/>
      <c r="P408" s="265"/>
      <c r="Q408" s="265"/>
      <c r="R408" s="265"/>
      <c r="S408" s="265"/>
      <c r="T408" s="26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7" t="s">
        <v>184</v>
      </c>
      <c r="AU408" s="267" t="s">
        <v>85</v>
      </c>
      <c r="AV408" s="14" t="s">
        <v>85</v>
      </c>
      <c r="AW408" s="14" t="s">
        <v>34</v>
      </c>
      <c r="AX408" s="14" t="s">
        <v>77</v>
      </c>
      <c r="AY408" s="267" t="s">
        <v>173</v>
      </c>
    </row>
    <row r="409" s="15" customFormat="1">
      <c r="A409" s="15"/>
      <c r="B409" s="268"/>
      <c r="C409" s="269"/>
      <c r="D409" s="242" t="s">
        <v>184</v>
      </c>
      <c r="E409" s="270" t="s">
        <v>1</v>
      </c>
      <c r="F409" s="271" t="s">
        <v>187</v>
      </c>
      <c r="G409" s="269"/>
      <c r="H409" s="272">
        <v>1</v>
      </c>
      <c r="I409" s="273"/>
      <c r="J409" s="269"/>
      <c r="K409" s="269"/>
      <c r="L409" s="274"/>
      <c r="M409" s="275"/>
      <c r="N409" s="276"/>
      <c r="O409" s="276"/>
      <c r="P409" s="276"/>
      <c r="Q409" s="276"/>
      <c r="R409" s="276"/>
      <c r="S409" s="276"/>
      <c r="T409" s="277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78" t="s">
        <v>184</v>
      </c>
      <c r="AU409" s="278" t="s">
        <v>85</v>
      </c>
      <c r="AV409" s="15" t="s">
        <v>180</v>
      </c>
      <c r="AW409" s="15" t="s">
        <v>34</v>
      </c>
      <c r="AX409" s="15" t="s">
        <v>21</v>
      </c>
      <c r="AY409" s="278" t="s">
        <v>173</v>
      </c>
    </row>
    <row r="410" s="2" customFormat="1" ht="16.5" customHeight="1">
      <c r="A410" s="39"/>
      <c r="B410" s="40"/>
      <c r="C410" s="291" t="s">
        <v>526</v>
      </c>
      <c r="D410" s="291" t="s">
        <v>295</v>
      </c>
      <c r="E410" s="292" t="s">
        <v>527</v>
      </c>
      <c r="F410" s="293" t="s">
        <v>528</v>
      </c>
      <c r="G410" s="294" t="s">
        <v>516</v>
      </c>
      <c r="H410" s="295">
        <v>1</v>
      </c>
      <c r="I410" s="296"/>
      <c r="J410" s="297">
        <f>ROUND(I410*H410,2)</f>
        <v>0</v>
      </c>
      <c r="K410" s="293" t="s">
        <v>1</v>
      </c>
      <c r="L410" s="298"/>
      <c r="M410" s="299" t="s">
        <v>1</v>
      </c>
      <c r="N410" s="300" t="s">
        <v>42</v>
      </c>
      <c r="O410" s="92"/>
      <c r="P410" s="238">
        <f>O410*H410</f>
        <v>0</v>
      </c>
      <c r="Q410" s="238">
        <v>1.25</v>
      </c>
      <c r="R410" s="238">
        <f>Q410*H410</f>
        <v>1.25</v>
      </c>
      <c r="S410" s="238">
        <v>0</v>
      </c>
      <c r="T410" s="23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0" t="s">
        <v>238</v>
      </c>
      <c r="AT410" s="240" t="s">
        <v>295</v>
      </c>
      <c r="AU410" s="240" t="s">
        <v>85</v>
      </c>
      <c r="AY410" s="18" t="s">
        <v>173</v>
      </c>
      <c r="BE410" s="241">
        <f>IF(N410="základní",J410,0)</f>
        <v>0</v>
      </c>
      <c r="BF410" s="241">
        <f>IF(N410="snížená",J410,0)</f>
        <v>0</v>
      </c>
      <c r="BG410" s="241">
        <f>IF(N410="zákl. přenesená",J410,0)</f>
        <v>0</v>
      </c>
      <c r="BH410" s="241">
        <f>IF(N410="sníž. přenesená",J410,0)</f>
        <v>0</v>
      </c>
      <c r="BI410" s="241">
        <f>IF(N410="nulová",J410,0)</f>
        <v>0</v>
      </c>
      <c r="BJ410" s="18" t="s">
        <v>21</v>
      </c>
      <c r="BK410" s="241">
        <f>ROUND(I410*H410,2)</f>
        <v>0</v>
      </c>
      <c r="BL410" s="18" t="s">
        <v>180</v>
      </c>
      <c r="BM410" s="240" t="s">
        <v>529</v>
      </c>
    </row>
    <row r="411" s="2" customFormat="1">
      <c r="A411" s="39"/>
      <c r="B411" s="40"/>
      <c r="C411" s="41"/>
      <c r="D411" s="242" t="s">
        <v>182</v>
      </c>
      <c r="E411" s="41"/>
      <c r="F411" s="243" t="s">
        <v>528</v>
      </c>
      <c r="G411" s="41"/>
      <c r="H411" s="41"/>
      <c r="I411" s="244"/>
      <c r="J411" s="41"/>
      <c r="K411" s="41"/>
      <c r="L411" s="45"/>
      <c r="M411" s="245"/>
      <c r="N411" s="246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182</v>
      </c>
      <c r="AU411" s="18" t="s">
        <v>85</v>
      </c>
    </row>
    <row r="412" s="2" customFormat="1">
      <c r="A412" s="39"/>
      <c r="B412" s="40"/>
      <c r="C412" s="41"/>
      <c r="D412" s="242" t="s">
        <v>197</v>
      </c>
      <c r="E412" s="41"/>
      <c r="F412" s="279" t="s">
        <v>524</v>
      </c>
      <c r="G412" s="41"/>
      <c r="H412" s="41"/>
      <c r="I412" s="244"/>
      <c r="J412" s="41"/>
      <c r="K412" s="41"/>
      <c r="L412" s="45"/>
      <c r="M412" s="245"/>
      <c r="N412" s="246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197</v>
      </c>
      <c r="AU412" s="18" t="s">
        <v>85</v>
      </c>
    </row>
    <row r="413" s="13" customFormat="1">
      <c r="A413" s="13"/>
      <c r="B413" s="247"/>
      <c r="C413" s="248"/>
      <c r="D413" s="242" t="s">
        <v>184</v>
      </c>
      <c r="E413" s="249" t="s">
        <v>1</v>
      </c>
      <c r="F413" s="250" t="s">
        <v>530</v>
      </c>
      <c r="G413" s="248"/>
      <c r="H413" s="249" t="s">
        <v>1</v>
      </c>
      <c r="I413" s="251"/>
      <c r="J413" s="248"/>
      <c r="K413" s="248"/>
      <c r="L413" s="252"/>
      <c r="M413" s="253"/>
      <c r="N413" s="254"/>
      <c r="O413" s="254"/>
      <c r="P413" s="254"/>
      <c r="Q413" s="254"/>
      <c r="R413" s="254"/>
      <c r="S413" s="254"/>
      <c r="T413" s="25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6" t="s">
        <v>184</v>
      </c>
      <c r="AU413" s="256" t="s">
        <v>85</v>
      </c>
      <c r="AV413" s="13" t="s">
        <v>21</v>
      </c>
      <c r="AW413" s="13" t="s">
        <v>34</v>
      </c>
      <c r="AX413" s="13" t="s">
        <v>77</v>
      </c>
      <c r="AY413" s="256" t="s">
        <v>173</v>
      </c>
    </row>
    <row r="414" s="14" customFormat="1">
      <c r="A414" s="14"/>
      <c r="B414" s="257"/>
      <c r="C414" s="258"/>
      <c r="D414" s="242" t="s">
        <v>184</v>
      </c>
      <c r="E414" s="259" t="s">
        <v>1</v>
      </c>
      <c r="F414" s="260" t="s">
        <v>21</v>
      </c>
      <c r="G414" s="258"/>
      <c r="H414" s="261">
        <v>1</v>
      </c>
      <c r="I414" s="262"/>
      <c r="J414" s="258"/>
      <c r="K414" s="258"/>
      <c r="L414" s="263"/>
      <c r="M414" s="264"/>
      <c r="N414" s="265"/>
      <c r="O414" s="265"/>
      <c r="P414" s="265"/>
      <c r="Q414" s="265"/>
      <c r="R414" s="265"/>
      <c r="S414" s="265"/>
      <c r="T414" s="26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7" t="s">
        <v>184</v>
      </c>
      <c r="AU414" s="267" t="s">
        <v>85</v>
      </c>
      <c r="AV414" s="14" t="s">
        <v>85</v>
      </c>
      <c r="AW414" s="14" t="s">
        <v>34</v>
      </c>
      <c r="AX414" s="14" t="s">
        <v>77</v>
      </c>
      <c r="AY414" s="267" t="s">
        <v>173</v>
      </c>
    </row>
    <row r="415" s="15" customFormat="1">
      <c r="A415" s="15"/>
      <c r="B415" s="268"/>
      <c r="C415" s="269"/>
      <c r="D415" s="242" t="s">
        <v>184</v>
      </c>
      <c r="E415" s="270" t="s">
        <v>1</v>
      </c>
      <c r="F415" s="271" t="s">
        <v>187</v>
      </c>
      <c r="G415" s="269"/>
      <c r="H415" s="272">
        <v>1</v>
      </c>
      <c r="I415" s="273"/>
      <c r="J415" s="269"/>
      <c r="K415" s="269"/>
      <c r="L415" s="274"/>
      <c r="M415" s="275"/>
      <c r="N415" s="276"/>
      <c r="O415" s="276"/>
      <c r="P415" s="276"/>
      <c r="Q415" s="276"/>
      <c r="R415" s="276"/>
      <c r="S415" s="276"/>
      <c r="T415" s="277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8" t="s">
        <v>184</v>
      </c>
      <c r="AU415" s="278" t="s">
        <v>85</v>
      </c>
      <c r="AV415" s="15" t="s">
        <v>180</v>
      </c>
      <c r="AW415" s="15" t="s">
        <v>34</v>
      </c>
      <c r="AX415" s="15" t="s">
        <v>21</v>
      </c>
      <c r="AY415" s="278" t="s">
        <v>173</v>
      </c>
    </row>
    <row r="416" s="2" customFormat="1">
      <c r="A416" s="39"/>
      <c r="B416" s="40"/>
      <c r="C416" s="229" t="s">
        <v>531</v>
      </c>
      <c r="D416" s="229" t="s">
        <v>175</v>
      </c>
      <c r="E416" s="230" t="s">
        <v>532</v>
      </c>
      <c r="F416" s="231" t="s">
        <v>533</v>
      </c>
      <c r="G416" s="232" t="s">
        <v>516</v>
      </c>
      <c r="H416" s="233">
        <v>4</v>
      </c>
      <c r="I416" s="234"/>
      <c r="J416" s="235">
        <f>ROUND(I416*H416,2)</f>
        <v>0</v>
      </c>
      <c r="K416" s="231" t="s">
        <v>179</v>
      </c>
      <c r="L416" s="45"/>
      <c r="M416" s="236" t="s">
        <v>1</v>
      </c>
      <c r="N416" s="237" t="s">
        <v>42</v>
      </c>
      <c r="O416" s="92"/>
      <c r="P416" s="238">
        <f>O416*H416</f>
        <v>0</v>
      </c>
      <c r="Q416" s="238">
        <v>0.0013600000000000001</v>
      </c>
      <c r="R416" s="238">
        <f>Q416*H416</f>
        <v>0.0054400000000000004</v>
      </c>
      <c r="S416" s="238">
        <v>0</v>
      </c>
      <c r="T416" s="23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0" t="s">
        <v>180</v>
      </c>
      <c r="AT416" s="240" t="s">
        <v>175</v>
      </c>
      <c r="AU416" s="240" t="s">
        <v>85</v>
      </c>
      <c r="AY416" s="18" t="s">
        <v>173</v>
      </c>
      <c r="BE416" s="241">
        <f>IF(N416="základní",J416,0)</f>
        <v>0</v>
      </c>
      <c r="BF416" s="241">
        <f>IF(N416="snížená",J416,0)</f>
        <v>0</v>
      </c>
      <c r="BG416" s="241">
        <f>IF(N416="zákl. přenesená",J416,0)</f>
        <v>0</v>
      </c>
      <c r="BH416" s="241">
        <f>IF(N416="sníž. přenesená",J416,0)</f>
        <v>0</v>
      </c>
      <c r="BI416" s="241">
        <f>IF(N416="nulová",J416,0)</f>
        <v>0</v>
      </c>
      <c r="BJ416" s="18" t="s">
        <v>21</v>
      </c>
      <c r="BK416" s="241">
        <f>ROUND(I416*H416,2)</f>
        <v>0</v>
      </c>
      <c r="BL416" s="18" t="s">
        <v>180</v>
      </c>
      <c r="BM416" s="240" t="s">
        <v>534</v>
      </c>
    </row>
    <row r="417" s="2" customFormat="1">
      <c r="A417" s="39"/>
      <c r="B417" s="40"/>
      <c r="C417" s="41"/>
      <c r="D417" s="242" t="s">
        <v>182</v>
      </c>
      <c r="E417" s="41"/>
      <c r="F417" s="243" t="s">
        <v>535</v>
      </c>
      <c r="G417" s="41"/>
      <c r="H417" s="41"/>
      <c r="I417" s="244"/>
      <c r="J417" s="41"/>
      <c r="K417" s="41"/>
      <c r="L417" s="45"/>
      <c r="M417" s="245"/>
      <c r="N417" s="246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182</v>
      </c>
      <c r="AU417" s="18" t="s">
        <v>85</v>
      </c>
    </row>
    <row r="418" s="13" customFormat="1">
      <c r="A418" s="13"/>
      <c r="B418" s="247"/>
      <c r="C418" s="248"/>
      <c r="D418" s="242" t="s">
        <v>184</v>
      </c>
      <c r="E418" s="249" t="s">
        <v>1</v>
      </c>
      <c r="F418" s="250" t="s">
        <v>536</v>
      </c>
      <c r="G418" s="248"/>
      <c r="H418" s="249" t="s">
        <v>1</v>
      </c>
      <c r="I418" s="251"/>
      <c r="J418" s="248"/>
      <c r="K418" s="248"/>
      <c r="L418" s="252"/>
      <c r="M418" s="253"/>
      <c r="N418" s="254"/>
      <c r="O418" s="254"/>
      <c r="P418" s="254"/>
      <c r="Q418" s="254"/>
      <c r="R418" s="254"/>
      <c r="S418" s="254"/>
      <c r="T418" s="25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6" t="s">
        <v>184</v>
      </c>
      <c r="AU418" s="256" t="s">
        <v>85</v>
      </c>
      <c r="AV418" s="13" t="s">
        <v>21</v>
      </c>
      <c r="AW418" s="13" t="s">
        <v>34</v>
      </c>
      <c r="AX418" s="13" t="s">
        <v>77</v>
      </c>
      <c r="AY418" s="256" t="s">
        <v>173</v>
      </c>
    </row>
    <row r="419" s="14" customFormat="1">
      <c r="A419" s="14"/>
      <c r="B419" s="257"/>
      <c r="C419" s="258"/>
      <c r="D419" s="242" t="s">
        <v>184</v>
      </c>
      <c r="E419" s="259" t="s">
        <v>1</v>
      </c>
      <c r="F419" s="260" t="s">
        <v>180</v>
      </c>
      <c r="G419" s="258"/>
      <c r="H419" s="261">
        <v>4</v>
      </c>
      <c r="I419" s="262"/>
      <c r="J419" s="258"/>
      <c r="K419" s="258"/>
      <c r="L419" s="263"/>
      <c r="M419" s="264"/>
      <c r="N419" s="265"/>
      <c r="O419" s="265"/>
      <c r="P419" s="265"/>
      <c r="Q419" s="265"/>
      <c r="R419" s="265"/>
      <c r="S419" s="265"/>
      <c r="T419" s="26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7" t="s">
        <v>184</v>
      </c>
      <c r="AU419" s="267" t="s">
        <v>85</v>
      </c>
      <c r="AV419" s="14" t="s">
        <v>85</v>
      </c>
      <c r="AW419" s="14" t="s">
        <v>34</v>
      </c>
      <c r="AX419" s="14" t="s">
        <v>21</v>
      </c>
      <c r="AY419" s="267" t="s">
        <v>173</v>
      </c>
    </row>
    <row r="420" s="12" customFormat="1" ht="22.8" customHeight="1">
      <c r="A420" s="12"/>
      <c r="B420" s="213"/>
      <c r="C420" s="214"/>
      <c r="D420" s="215" t="s">
        <v>76</v>
      </c>
      <c r="E420" s="227" t="s">
        <v>248</v>
      </c>
      <c r="F420" s="227" t="s">
        <v>537</v>
      </c>
      <c r="G420" s="214"/>
      <c r="H420" s="214"/>
      <c r="I420" s="217"/>
      <c r="J420" s="228">
        <f>BK420</f>
        <v>0</v>
      </c>
      <c r="K420" s="214"/>
      <c r="L420" s="219"/>
      <c r="M420" s="220"/>
      <c r="N420" s="221"/>
      <c r="O420" s="221"/>
      <c r="P420" s="222">
        <f>SUM(P421:P463)</f>
        <v>0</v>
      </c>
      <c r="Q420" s="221"/>
      <c r="R420" s="222">
        <f>SUM(R421:R463)</f>
        <v>8.1635324740000002</v>
      </c>
      <c r="S420" s="221"/>
      <c r="T420" s="223">
        <f>SUM(T421:T463)</f>
        <v>169.05537000000004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24" t="s">
        <v>21</v>
      </c>
      <c r="AT420" s="225" t="s">
        <v>76</v>
      </c>
      <c r="AU420" s="225" t="s">
        <v>21</v>
      </c>
      <c r="AY420" s="224" t="s">
        <v>173</v>
      </c>
      <c r="BK420" s="226">
        <f>SUM(BK421:BK463)</f>
        <v>0</v>
      </c>
    </row>
    <row r="421" s="2" customFormat="1">
      <c r="A421" s="39"/>
      <c r="B421" s="40"/>
      <c r="C421" s="229" t="s">
        <v>538</v>
      </c>
      <c r="D421" s="229" t="s">
        <v>175</v>
      </c>
      <c r="E421" s="230" t="s">
        <v>539</v>
      </c>
      <c r="F421" s="231" t="s">
        <v>540</v>
      </c>
      <c r="G421" s="232" t="s">
        <v>178</v>
      </c>
      <c r="H421" s="233">
        <v>1.1299999999999999</v>
      </c>
      <c r="I421" s="234"/>
      <c r="J421" s="235">
        <f>ROUND(I421*H421,2)</f>
        <v>0</v>
      </c>
      <c r="K421" s="231" t="s">
        <v>179</v>
      </c>
      <c r="L421" s="45"/>
      <c r="M421" s="236" t="s">
        <v>1</v>
      </c>
      <c r="N421" s="237" t="s">
        <v>42</v>
      </c>
      <c r="O421" s="92"/>
      <c r="P421" s="238">
        <f>O421*H421</f>
        <v>0</v>
      </c>
      <c r="Q421" s="238">
        <v>0.00063000000000000003</v>
      </c>
      <c r="R421" s="238">
        <f>Q421*H421</f>
        <v>0.00071190000000000001</v>
      </c>
      <c r="S421" s="238">
        <v>0</v>
      </c>
      <c r="T421" s="23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0" t="s">
        <v>180</v>
      </c>
      <c r="AT421" s="240" t="s">
        <v>175</v>
      </c>
      <c r="AU421" s="240" t="s">
        <v>85</v>
      </c>
      <c r="AY421" s="18" t="s">
        <v>173</v>
      </c>
      <c r="BE421" s="241">
        <f>IF(N421="základní",J421,0)</f>
        <v>0</v>
      </c>
      <c r="BF421" s="241">
        <f>IF(N421="snížená",J421,0)</f>
        <v>0</v>
      </c>
      <c r="BG421" s="241">
        <f>IF(N421="zákl. přenesená",J421,0)</f>
        <v>0</v>
      </c>
      <c r="BH421" s="241">
        <f>IF(N421="sníž. přenesená",J421,0)</f>
        <v>0</v>
      </c>
      <c r="BI421" s="241">
        <f>IF(N421="nulová",J421,0)</f>
        <v>0</v>
      </c>
      <c r="BJ421" s="18" t="s">
        <v>21</v>
      </c>
      <c r="BK421" s="241">
        <f>ROUND(I421*H421,2)</f>
        <v>0</v>
      </c>
      <c r="BL421" s="18" t="s">
        <v>180</v>
      </c>
      <c r="BM421" s="240" t="s">
        <v>541</v>
      </c>
    </row>
    <row r="422" s="2" customFormat="1">
      <c r="A422" s="39"/>
      <c r="B422" s="40"/>
      <c r="C422" s="41"/>
      <c r="D422" s="242" t="s">
        <v>182</v>
      </c>
      <c r="E422" s="41"/>
      <c r="F422" s="243" t="s">
        <v>542</v>
      </c>
      <c r="G422" s="41"/>
      <c r="H422" s="41"/>
      <c r="I422" s="244"/>
      <c r="J422" s="41"/>
      <c r="K422" s="41"/>
      <c r="L422" s="45"/>
      <c r="M422" s="245"/>
      <c r="N422" s="246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182</v>
      </c>
      <c r="AU422" s="18" t="s">
        <v>85</v>
      </c>
    </row>
    <row r="423" s="13" customFormat="1">
      <c r="A423" s="13"/>
      <c r="B423" s="247"/>
      <c r="C423" s="248"/>
      <c r="D423" s="242" t="s">
        <v>184</v>
      </c>
      <c r="E423" s="249" t="s">
        <v>1</v>
      </c>
      <c r="F423" s="250" t="s">
        <v>543</v>
      </c>
      <c r="G423" s="248"/>
      <c r="H423" s="249" t="s">
        <v>1</v>
      </c>
      <c r="I423" s="251"/>
      <c r="J423" s="248"/>
      <c r="K423" s="248"/>
      <c r="L423" s="252"/>
      <c r="M423" s="253"/>
      <c r="N423" s="254"/>
      <c r="O423" s="254"/>
      <c r="P423" s="254"/>
      <c r="Q423" s="254"/>
      <c r="R423" s="254"/>
      <c r="S423" s="254"/>
      <c r="T423" s="25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6" t="s">
        <v>184</v>
      </c>
      <c r="AU423" s="256" t="s">
        <v>85</v>
      </c>
      <c r="AV423" s="13" t="s">
        <v>21</v>
      </c>
      <c r="AW423" s="13" t="s">
        <v>34</v>
      </c>
      <c r="AX423" s="13" t="s">
        <v>77</v>
      </c>
      <c r="AY423" s="256" t="s">
        <v>173</v>
      </c>
    </row>
    <row r="424" s="14" customFormat="1">
      <c r="A424" s="14"/>
      <c r="B424" s="257"/>
      <c r="C424" s="258"/>
      <c r="D424" s="242" t="s">
        <v>184</v>
      </c>
      <c r="E424" s="259" t="s">
        <v>1</v>
      </c>
      <c r="F424" s="260" t="s">
        <v>544</v>
      </c>
      <c r="G424" s="258"/>
      <c r="H424" s="261">
        <v>1.1299999999999999</v>
      </c>
      <c r="I424" s="262"/>
      <c r="J424" s="258"/>
      <c r="K424" s="258"/>
      <c r="L424" s="263"/>
      <c r="M424" s="264"/>
      <c r="N424" s="265"/>
      <c r="O424" s="265"/>
      <c r="P424" s="265"/>
      <c r="Q424" s="265"/>
      <c r="R424" s="265"/>
      <c r="S424" s="265"/>
      <c r="T424" s="26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7" t="s">
        <v>184</v>
      </c>
      <c r="AU424" s="267" t="s">
        <v>85</v>
      </c>
      <c r="AV424" s="14" t="s">
        <v>85</v>
      </c>
      <c r="AW424" s="14" t="s">
        <v>34</v>
      </c>
      <c r="AX424" s="14" t="s">
        <v>77</v>
      </c>
      <c r="AY424" s="267" t="s">
        <v>173</v>
      </c>
    </row>
    <row r="425" s="15" customFormat="1">
      <c r="A425" s="15"/>
      <c r="B425" s="268"/>
      <c r="C425" s="269"/>
      <c r="D425" s="242" t="s">
        <v>184</v>
      </c>
      <c r="E425" s="270" t="s">
        <v>1</v>
      </c>
      <c r="F425" s="271" t="s">
        <v>187</v>
      </c>
      <c r="G425" s="269"/>
      <c r="H425" s="272">
        <v>1.1299999999999999</v>
      </c>
      <c r="I425" s="273"/>
      <c r="J425" s="269"/>
      <c r="K425" s="269"/>
      <c r="L425" s="274"/>
      <c r="M425" s="275"/>
      <c r="N425" s="276"/>
      <c r="O425" s="276"/>
      <c r="P425" s="276"/>
      <c r="Q425" s="276"/>
      <c r="R425" s="276"/>
      <c r="S425" s="276"/>
      <c r="T425" s="277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8" t="s">
        <v>184</v>
      </c>
      <c r="AU425" s="278" t="s">
        <v>85</v>
      </c>
      <c r="AV425" s="15" t="s">
        <v>180</v>
      </c>
      <c r="AW425" s="15" t="s">
        <v>34</v>
      </c>
      <c r="AX425" s="15" t="s">
        <v>21</v>
      </c>
      <c r="AY425" s="278" t="s">
        <v>173</v>
      </c>
    </row>
    <row r="426" s="2" customFormat="1">
      <c r="A426" s="39"/>
      <c r="B426" s="40"/>
      <c r="C426" s="229" t="s">
        <v>545</v>
      </c>
      <c r="D426" s="229" t="s">
        <v>175</v>
      </c>
      <c r="E426" s="230" t="s">
        <v>546</v>
      </c>
      <c r="F426" s="231" t="s">
        <v>547</v>
      </c>
      <c r="G426" s="232" t="s">
        <v>194</v>
      </c>
      <c r="H426" s="233">
        <v>3.7679999999999998</v>
      </c>
      <c r="I426" s="234"/>
      <c r="J426" s="235">
        <f>ROUND(I426*H426,2)</f>
        <v>0</v>
      </c>
      <c r="K426" s="231" t="s">
        <v>179</v>
      </c>
      <c r="L426" s="45"/>
      <c r="M426" s="236" t="s">
        <v>1</v>
      </c>
      <c r="N426" s="237" t="s">
        <v>42</v>
      </c>
      <c r="O426" s="92"/>
      <c r="P426" s="238">
        <f>O426*H426</f>
        <v>0</v>
      </c>
      <c r="Q426" s="238">
        <v>0.000174</v>
      </c>
      <c r="R426" s="238">
        <f>Q426*H426</f>
        <v>0.00065563199999999996</v>
      </c>
      <c r="S426" s="238">
        <v>0</v>
      </c>
      <c r="T426" s="23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0" t="s">
        <v>180</v>
      </c>
      <c r="AT426" s="240" t="s">
        <v>175</v>
      </c>
      <c r="AU426" s="240" t="s">
        <v>85</v>
      </c>
      <c r="AY426" s="18" t="s">
        <v>173</v>
      </c>
      <c r="BE426" s="241">
        <f>IF(N426="základní",J426,0)</f>
        <v>0</v>
      </c>
      <c r="BF426" s="241">
        <f>IF(N426="snížená",J426,0)</f>
        <v>0</v>
      </c>
      <c r="BG426" s="241">
        <f>IF(N426="zákl. přenesená",J426,0)</f>
        <v>0</v>
      </c>
      <c r="BH426" s="241">
        <f>IF(N426="sníž. přenesená",J426,0)</f>
        <v>0</v>
      </c>
      <c r="BI426" s="241">
        <f>IF(N426="nulová",J426,0)</f>
        <v>0</v>
      </c>
      <c r="BJ426" s="18" t="s">
        <v>21</v>
      </c>
      <c r="BK426" s="241">
        <f>ROUND(I426*H426,2)</f>
        <v>0</v>
      </c>
      <c r="BL426" s="18" t="s">
        <v>180</v>
      </c>
      <c r="BM426" s="240" t="s">
        <v>548</v>
      </c>
    </row>
    <row r="427" s="2" customFormat="1">
      <c r="A427" s="39"/>
      <c r="B427" s="40"/>
      <c r="C427" s="41"/>
      <c r="D427" s="242" t="s">
        <v>182</v>
      </c>
      <c r="E427" s="41"/>
      <c r="F427" s="243" t="s">
        <v>549</v>
      </c>
      <c r="G427" s="41"/>
      <c r="H427" s="41"/>
      <c r="I427" s="244"/>
      <c r="J427" s="41"/>
      <c r="K427" s="41"/>
      <c r="L427" s="45"/>
      <c r="M427" s="245"/>
      <c r="N427" s="246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182</v>
      </c>
      <c r="AU427" s="18" t="s">
        <v>85</v>
      </c>
    </row>
    <row r="428" s="13" customFormat="1">
      <c r="A428" s="13"/>
      <c r="B428" s="247"/>
      <c r="C428" s="248"/>
      <c r="D428" s="242" t="s">
        <v>184</v>
      </c>
      <c r="E428" s="249" t="s">
        <v>1</v>
      </c>
      <c r="F428" s="250" t="s">
        <v>543</v>
      </c>
      <c r="G428" s="248"/>
      <c r="H428" s="249" t="s">
        <v>1</v>
      </c>
      <c r="I428" s="251"/>
      <c r="J428" s="248"/>
      <c r="K428" s="248"/>
      <c r="L428" s="252"/>
      <c r="M428" s="253"/>
      <c r="N428" s="254"/>
      <c r="O428" s="254"/>
      <c r="P428" s="254"/>
      <c r="Q428" s="254"/>
      <c r="R428" s="254"/>
      <c r="S428" s="254"/>
      <c r="T428" s="25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6" t="s">
        <v>184</v>
      </c>
      <c r="AU428" s="256" t="s">
        <v>85</v>
      </c>
      <c r="AV428" s="13" t="s">
        <v>21</v>
      </c>
      <c r="AW428" s="13" t="s">
        <v>34</v>
      </c>
      <c r="AX428" s="13" t="s">
        <v>77</v>
      </c>
      <c r="AY428" s="256" t="s">
        <v>173</v>
      </c>
    </row>
    <row r="429" s="14" customFormat="1">
      <c r="A429" s="14"/>
      <c r="B429" s="257"/>
      <c r="C429" s="258"/>
      <c r="D429" s="242" t="s">
        <v>184</v>
      </c>
      <c r="E429" s="259" t="s">
        <v>1</v>
      </c>
      <c r="F429" s="260" t="s">
        <v>550</v>
      </c>
      <c r="G429" s="258"/>
      <c r="H429" s="261">
        <v>3.7679999999999998</v>
      </c>
      <c r="I429" s="262"/>
      <c r="J429" s="258"/>
      <c r="K429" s="258"/>
      <c r="L429" s="263"/>
      <c r="M429" s="264"/>
      <c r="N429" s="265"/>
      <c r="O429" s="265"/>
      <c r="P429" s="265"/>
      <c r="Q429" s="265"/>
      <c r="R429" s="265"/>
      <c r="S429" s="265"/>
      <c r="T429" s="26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7" t="s">
        <v>184</v>
      </c>
      <c r="AU429" s="267" t="s">
        <v>85</v>
      </c>
      <c r="AV429" s="14" t="s">
        <v>85</v>
      </c>
      <c r="AW429" s="14" t="s">
        <v>34</v>
      </c>
      <c r="AX429" s="14" t="s">
        <v>77</v>
      </c>
      <c r="AY429" s="267" t="s">
        <v>173</v>
      </c>
    </row>
    <row r="430" s="15" customFormat="1">
      <c r="A430" s="15"/>
      <c r="B430" s="268"/>
      <c r="C430" s="269"/>
      <c r="D430" s="242" t="s">
        <v>184</v>
      </c>
      <c r="E430" s="270" t="s">
        <v>1</v>
      </c>
      <c r="F430" s="271" t="s">
        <v>187</v>
      </c>
      <c r="G430" s="269"/>
      <c r="H430" s="272">
        <v>3.7679999999999998</v>
      </c>
      <c r="I430" s="273"/>
      <c r="J430" s="269"/>
      <c r="K430" s="269"/>
      <c r="L430" s="274"/>
      <c r="M430" s="275"/>
      <c r="N430" s="276"/>
      <c r="O430" s="276"/>
      <c r="P430" s="276"/>
      <c r="Q430" s="276"/>
      <c r="R430" s="276"/>
      <c r="S430" s="276"/>
      <c r="T430" s="277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8" t="s">
        <v>184</v>
      </c>
      <c r="AU430" s="278" t="s">
        <v>85</v>
      </c>
      <c r="AV430" s="15" t="s">
        <v>180</v>
      </c>
      <c r="AW430" s="15" t="s">
        <v>34</v>
      </c>
      <c r="AX430" s="15" t="s">
        <v>21</v>
      </c>
      <c r="AY430" s="278" t="s">
        <v>173</v>
      </c>
    </row>
    <row r="431" s="2" customFormat="1">
      <c r="A431" s="39"/>
      <c r="B431" s="40"/>
      <c r="C431" s="229" t="s">
        <v>551</v>
      </c>
      <c r="D431" s="229" t="s">
        <v>175</v>
      </c>
      <c r="E431" s="230" t="s">
        <v>552</v>
      </c>
      <c r="F431" s="231" t="s">
        <v>553</v>
      </c>
      <c r="G431" s="232" t="s">
        <v>516</v>
      </c>
      <c r="H431" s="233">
        <v>2</v>
      </c>
      <c r="I431" s="234"/>
      <c r="J431" s="235">
        <f>ROUND(I431*H431,2)</f>
        <v>0</v>
      </c>
      <c r="K431" s="231" t="s">
        <v>179</v>
      </c>
      <c r="L431" s="45"/>
      <c r="M431" s="236" t="s">
        <v>1</v>
      </c>
      <c r="N431" s="237" t="s">
        <v>42</v>
      </c>
      <c r="O431" s="92"/>
      <c r="P431" s="238">
        <f>O431*H431</f>
        <v>0</v>
      </c>
      <c r="Q431" s="238">
        <v>0.0064850000000000003</v>
      </c>
      <c r="R431" s="238">
        <f>Q431*H431</f>
        <v>0.012970000000000001</v>
      </c>
      <c r="S431" s="238">
        <v>0</v>
      </c>
      <c r="T431" s="23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0" t="s">
        <v>180</v>
      </c>
      <c r="AT431" s="240" t="s">
        <v>175</v>
      </c>
      <c r="AU431" s="240" t="s">
        <v>85</v>
      </c>
      <c r="AY431" s="18" t="s">
        <v>173</v>
      </c>
      <c r="BE431" s="241">
        <f>IF(N431="základní",J431,0)</f>
        <v>0</v>
      </c>
      <c r="BF431" s="241">
        <f>IF(N431="snížená",J431,0)</f>
        <v>0</v>
      </c>
      <c r="BG431" s="241">
        <f>IF(N431="zákl. přenesená",J431,0)</f>
        <v>0</v>
      </c>
      <c r="BH431" s="241">
        <f>IF(N431="sníž. přenesená",J431,0)</f>
        <v>0</v>
      </c>
      <c r="BI431" s="241">
        <f>IF(N431="nulová",J431,0)</f>
        <v>0</v>
      </c>
      <c r="BJ431" s="18" t="s">
        <v>21</v>
      </c>
      <c r="BK431" s="241">
        <f>ROUND(I431*H431,2)</f>
        <v>0</v>
      </c>
      <c r="BL431" s="18" t="s">
        <v>180</v>
      </c>
      <c r="BM431" s="240" t="s">
        <v>554</v>
      </c>
    </row>
    <row r="432" s="2" customFormat="1">
      <c r="A432" s="39"/>
      <c r="B432" s="40"/>
      <c r="C432" s="41"/>
      <c r="D432" s="242" t="s">
        <v>182</v>
      </c>
      <c r="E432" s="41"/>
      <c r="F432" s="243" t="s">
        <v>555</v>
      </c>
      <c r="G432" s="41"/>
      <c r="H432" s="41"/>
      <c r="I432" s="244"/>
      <c r="J432" s="41"/>
      <c r="K432" s="41"/>
      <c r="L432" s="45"/>
      <c r="M432" s="245"/>
      <c r="N432" s="246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182</v>
      </c>
      <c r="AU432" s="18" t="s">
        <v>85</v>
      </c>
    </row>
    <row r="433" s="13" customFormat="1">
      <c r="A433" s="13"/>
      <c r="B433" s="247"/>
      <c r="C433" s="248"/>
      <c r="D433" s="242" t="s">
        <v>184</v>
      </c>
      <c r="E433" s="249" t="s">
        <v>1</v>
      </c>
      <c r="F433" s="250" t="s">
        <v>556</v>
      </c>
      <c r="G433" s="248"/>
      <c r="H433" s="249" t="s">
        <v>1</v>
      </c>
      <c r="I433" s="251"/>
      <c r="J433" s="248"/>
      <c r="K433" s="248"/>
      <c r="L433" s="252"/>
      <c r="M433" s="253"/>
      <c r="N433" s="254"/>
      <c r="O433" s="254"/>
      <c r="P433" s="254"/>
      <c r="Q433" s="254"/>
      <c r="R433" s="254"/>
      <c r="S433" s="254"/>
      <c r="T433" s="25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6" t="s">
        <v>184</v>
      </c>
      <c r="AU433" s="256" t="s">
        <v>85</v>
      </c>
      <c r="AV433" s="13" t="s">
        <v>21</v>
      </c>
      <c r="AW433" s="13" t="s">
        <v>34</v>
      </c>
      <c r="AX433" s="13" t="s">
        <v>77</v>
      </c>
      <c r="AY433" s="256" t="s">
        <v>173</v>
      </c>
    </row>
    <row r="434" s="14" customFormat="1">
      <c r="A434" s="14"/>
      <c r="B434" s="257"/>
      <c r="C434" s="258"/>
      <c r="D434" s="242" t="s">
        <v>184</v>
      </c>
      <c r="E434" s="259" t="s">
        <v>1</v>
      </c>
      <c r="F434" s="260" t="s">
        <v>21</v>
      </c>
      <c r="G434" s="258"/>
      <c r="H434" s="261">
        <v>1</v>
      </c>
      <c r="I434" s="262"/>
      <c r="J434" s="258"/>
      <c r="K434" s="258"/>
      <c r="L434" s="263"/>
      <c r="M434" s="264"/>
      <c r="N434" s="265"/>
      <c r="O434" s="265"/>
      <c r="P434" s="265"/>
      <c r="Q434" s="265"/>
      <c r="R434" s="265"/>
      <c r="S434" s="265"/>
      <c r="T434" s="26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7" t="s">
        <v>184</v>
      </c>
      <c r="AU434" s="267" t="s">
        <v>85</v>
      </c>
      <c r="AV434" s="14" t="s">
        <v>85</v>
      </c>
      <c r="AW434" s="14" t="s">
        <v>34</v>
      </c>
      <c r="AX434" s="14" t="s">
        <v>77</v>
      </c>
      <c r="AY434" s="267" t="s">
        <v>173</v>
      </c>
    </row>
    <row r="435" s="13" customFormat="1">
      <c r="A435" s="13"/>
      <c r="B435" s="247"/>
      <c r="C435" s="248"/>
      <c r="D435" s="242" t="s">
        <v>184</v>
      </c>
      <c r="E435" s="249" t="s">
        <v>1</v>
      </c>
      <c r="F435" s="250" t="s">
        <v>557</v>
      </c>
      <c r="G435" s="248"/>
      <c r="H435" s="249" t="s">
        <v>1</v>
      </c>
      <c r="I435" s="251"/>
      <c r="J435" s="248"/>
      <c r="K435" s="248"/>
      <c r="L435" s="252"/>
      <c r="M435" s="253"/>
      <c r="N435" s="254"/>
      <c r="O435" s="254"/>
      <c r="P435" s="254"/>
      <c r="Q435" s="254"/>
      <c r="R435" s="254"/>
      <c r="S435" s="254"/>
      <c r="T435" s="25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6" t="s">
        <v>184</v>
      </c>
      <c r="AU435" s="256" t="s">
        <v>85</v>
      </c>
      <c r="AV435" s="13" t="s">
        <v>21</v>
      </c>
      <c r="AW435" s="13" t="s">
        <v>34</v>
      </c>
      <c r="AX435" s="13" t="s">
        <v>77</v>
      </c>
      <c r="AY435" s="256" t="s">
        <v>173</v>
      </c>
    </row>
    <row r="436" s="14" customFormat="1">
      <c r="A436" s="14"/>
      <c r="B436" s="257"/>
      <c r="C436" s="258"/>
      <c r="D436" s="242" t="s">
        <v>184</v>
      </c>
      <c r="E436" s="259" t="s">
        <v>1</v>
      </c>
      <c r="F436" s="260" t="s">
        <v>21</v>
      </c>
      <c r="G436" s="258"/>
      <c r="H436" s="261">
        <v>1</v>
      </c>
      <c r="I436" s="262"/>
      <c r="J436" s="258"/>
      <c r="K436" s="258"/>
      <c r="L436" s="263"/>
      <c r="M436" s="264"/>
      <c r="N436" s="265"/>
      <c r="O436" s="265"/>
      <c r="P436" s="265"/>
      <c r="Q436" s="265"/>
      <c r="R436" s="265"/>
      <c r="S436" s="265"/>
      <c r="T436" s="26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7" t="s">
        <v>184</v>
      </c>
      <c r="AU436" s="267" t="s">
        <v>85</v>
      </c>
      <c r="AV436" s="14" t="s">
        <v>85</v>
      </c>
      <c r="AW436" s="14" t="s">
        <v>34</v>
      </c>
      <c r="AX436" s="14" t="s">
        <v>77</v>
      </c>
      <c r="AY436" s="267" t="s">
        <v>173</v>
      </c>
    </row>
    <row r="437" s="15" customFormat="1">
      <c r="A437" s="15"/>
      <c r="B437" s="268"/>
      <c r="C437" s="269"/>
      <c r="D437" s="242" t="s">
        <v>184</v>
      </c>
      <c r="E437" s="270" t="s">
        <v>1</v>
      </c>
      <c r="F437" s="271" t="s">
        <v>187</v>
      </c>
      <c r="G437" s="269"/>
      <c r="H437" s="272">
        <v>2</v>
      </c>
      <c r="I437" s="273"/>
      <c r="J437" s="269"/>
      <c r="K437" s="269"/>
      <c r="L437" s="274"/>
      <c r="M437" s="275"/>
      <c r="N437" s="276"/>
      <c r="O437" s="276"/>
      <c r="P437" s="276"/>
      <c r="Q437" s="276"/>
      <c r="R437" s="276"/>
      <c r="S437" s="276"/>
      <c r="T437" s="277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78" t="s">
        <v>184</v>
      </c>
      <c r="AU437" s="278" t="s">
        <v>85</v>
      </c>
      <c r="AV437" s="15" t="s">
        <v>180</v>
      </c>
      <c r="AW437" s="15" t="s">
        <v>34</v>
      </c>
      <c r="AX437" s="15" t="s">
        <v>21</v>
      </c>
      <c r="AY437" s="278" t="s">
        <v>173</v>
      </c>
    </row>
    <row r="438" s="2" customFormat="1" ht="16.5" customHeight="1">
      <c r="A438" s="39"/>
      <c r="B438" s="40"/>
      <c r="C438" s="229" t="s">
        <v>558</v>
      </c>
      <c r="D438" s="229" t="s">
        <v>175</v>
      </c>
      <c r="E438" s="230" t="s">
        <v>559</v>
      </c>
      <c r="F438" s="231" t="s">
        <v>560</v>
      </c>
      <c r="G438" s="232" t="s">
        <v>516</v>
      </c>
      <c r="H438" s="233">
        <v>4</v>
      </c>
      <c r="I438" s="234"/>
      <c r="J438" s="235">
        <f>ROUND(I438*H438,2)</f>
        <v>0</v>
      </c>
      <c r="K438" s="231" t="s">
        <v>1</v>
      </c>
      <c r="L438" s="45"/>
      <c r="M438" s="236" t="s">
        <v>1</v>
      </c>
      <c r="N438" s="237" t="s">
        <v>42</v>
      </c>
      <c r="O438" s="92"/>
      <c r="P438" s="238">
        <f>O438*H438</f>
        <v>0</v>
      </c>
      <c r="Q438" s="238">
        <v>0</v>
      </c>
      <c r="R438" s="238">
        <f>Q438*H438</f>
        <v>0</v>
      </c>
      <c r="S438" s="238">
        <v>0</v>
      </c>
      <c r="T438" s="23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0" t="s">
        <v>180</v>
      </c>
      <c r="AT438" s="240" t="s">
        <v>175</v>
      </c>
      <c r="AU438" s="240" t="s">
        <v>85</v>
      </c>
      <c r="AY438" s="18" t="s">
        <v>173</v>
      </c>
      <c r="BE438" s="241">
        <f>IF(N438="základní",J438,0)</f>
        <v>0</v>
      </c>
      <c r="BF438" s="241">
        <f>IF(N438="snížená",J438,0)</f>
        <v>0</v>
      </c>
      <c r="BG438" s="241">
        <f>IF(N438="zákl. přenesená",J438,0)</f>
        <v>0</v>
      </c>
      <c r="BH438" s="241">
        <f>IF(N438="sníž. přenesená",J438,0)</f>
        <v>0</v>
      </c>
      <c r="BI438" s="241">
        <f>IF(N438="nulová",J438,0)</f>
        <v>0</v>
      </c>
      <c r="BJ438" s="18" t="s">
        <v>21</v>
      </c>
      <c r="BK438" s="241">
        <f>ROUND(I438*H438,2)</f>
        <v>0</v>
      </c>
      <c r="BL438" s="18" t="s">
        <v>180</v>
      </c>
      <c r="BM438" s="240" t="s">
        <v>561</v>
      </c>
    </row>
    <row r="439" s="2" customFormat="1">
      <c r="A439" s="39"/>
      <c r="B439" s="40"/>
      <c r="C439" s="41"/>
      <c r="D439" s="242" t="s">
        <v>182</v>
      </c>
      <c r="E439" s="41"/>
      <c r="F439" s="243" t="s">
        <v>560</v>
      </c>
      <c r="G439" s="41"/>
      <c r="H439" s="41"/>
      <c r="I439" s="244"/>
      <c r="J439" s="41"/>
      <c r="K439" s="41"/>
      <c r="L439" s="45"/>
      <c r="M439" s="245"/>
      <c r="N439" s="246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182</v>
      </c>
      <c r="AU439" s="18" t="s">
        <v>85</v>
      </c>
    </row>
    <row r="440" s="2" customFormat="1" ht="16.5" customHeight="1">
      <c r="A440" s="39"/>
      <c r="B440" s="40"/>
      <c r="C440" s="229" t="s">
        <v>562</v>
      </c>
      <c r="D440" s="229" t="s">
        <v>175</v>
      </c>
      <c r="E440" s="230" t="s">
        <v>563</v>
      </c>
      <c r="F440" s="231" t="s">
        <v>564</v>
      </c>
      <c r="G440" s="232" t="s">
        <v>210</v>
      </c>
      <c r="H440" s="233">
        <v>63.618000000000002</v>
      </c>
      <c r="I440" s="234"/>
      <c r="J440" s="235">
        <f>ROUND(I440*H440,2)</f>
        <v>0</v>
      </c>
      <c r="K440" s="231" t="s">
        <v>179</v>
      </c>
      <c r="L440" s="45"/>
      <c r="M440" s="236" t="s">
        <v>1</v>
      </c>
      <c r="N440" s="237" t="s">
        <v>42</v>
      </c>
      <c r="O440" s="92"/>
      <c r="P440" s="238">
        <f>O440*H440</f>
        <v>0</v>
      </c>
      <c r="Q440" s="238">
        <v>0.12</v>
      </c>
      <c r="R440" s="238">
        <f>Q440*H440</f>
        <v>7.6341599999999996</v>
      </c>
      <c r="S440" s="238">
        <v>2.4900000000000002</v>
      </c>
      <c r="T440" s="239">
        <f>S440*H440</f>
        <v>158.40882000000002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0" t="s">
        <v>180</v>
      </c>
      <c r="AT440" s="240" t="s">
        <v>175</v>
      </c>
      <c r="AU440" s="240" t="s">
        <v>85</v>
      </c>
      <c r="AY440" s="18" t="s">
        <v>173</v>
      </c>
      <c r="BE440" s="241">
        <f>IF(N440="základní",J440,0)</f>
        <v>0</v>
      </c>
      <c r="BF440" s="241">
        <f>IF(N440="snížená",J440,0)</f>
        <v>0</v>
      </c>
      <c r="BG440" s="241">
        <f>IF(N440="zákl. přenesená",J440,0)</f>
        <v>0</v>
      </c>
      <c r="BH440" s="241">
        <f>IF(N440="sníž. přenesená",J440,0)</f>
        <v>0</v>
      </c>
      <c r="BI440" s="241">
        <f>IF(N440="nulová",J440,0)</f>
        <v>0</v>
      </c>
      <c r="BJ440" s="18" t="s">
        <v>21</v>
      </c>
      <c r="BK440" s="241">
        <f>ROUND(I440*H440,2)</f>
        <v>0</v>
      </c>
      <c r="BL440" s="18" t="s">
        <v>180</v>
      </c>
      <c r="BM440" s="240" t="s">
        <v>565</v>
      </c>
    </row>
    <row r="441" s="2" customFormat="1">
      <c r="A441" s="39"/>
      <c r="B441" s="40"/>
      <c r="C441" s="41"/>
      <c r="D441" s="242" t="s">
        <v>182</v>
      </c>
      <c r="E441" s="41"/>
      <c r="F441" s="243" t="s">
        <v>566</v>
      </c>
      <c r="G441" s="41"/>
      <c r="H441" s="41"/>
      <c r="I441" s="244"/>
      <c r="J441" s="41"/>
      <c r="K441" s="41"/>
      <c r="L441" s="45"/>
      <c r="M441" s="245"/>
      <c r="N441" s="246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182</v>
      </c>
      <c r="AU441" s="18" t="s">
        <v>85</v>
      </c>
    </row>
    <row r="442" s="13" customFormat="1">
      <c r="A442" s="13"/>
      <c r="B442" s="247"/>
      <c r="C442" s="248"/>
      <c r="D442" s="242" t="s">
        <v>184</v>
      </c>
      <c r="E442" s="249" t="s">
        <v>1</v>
      </c>
      <c r="F442" s="250" t="s">
        <v>219</v>
      </c>
      <c r="G442" s="248"/>
      <c r="H442" s="249" t="s">
        <v>1</v>
      </c>
      <c r="I442" s="251"/>
      <c r="J442" s="248"/>
      <c r="K442" s="248"/>
      <c r="L442" s="252"/>
      <c r="M442" s="253"/>
      <c r="N442" s="254"/>
      <c r="O442" s="254"/>
      <c r="P442" s="254"/>
      <c r="Q442" s="254"/>
      <c r="R442" s="254"/>
      <c r="S442" s="254"/>
      <c r="T442" s="25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6" t="s">
        <v>184</v>
      </c>
      <c r="AU442" s="256" t="s">
        <v>85</v>
      </c>
      <c r="AV442" s="13" t="s">
        <v>21</v>
      </c>
      <c r="AW442" s="13" t="s">
        <v>34</v>
      </c>
      <c r="AX442" s="13" t="s">
        <v>77</v>
      </c>
      <c r="AY442" s="256" t="s">
        <v>173</v>
      </c>
    </row>
    <row r="443" s="14" customFormat="1">
      <c r="A443" s="14"/>
      <c r="B443" s="257"/>
      <c r="C443" s="258"/>
      <c r="D443" s="242" t="s">
        <v>184</v>
      </c>
      <c r="E443" s="259" t="s">
        <v>1</v>
      </c>
      <c r="F443" s="260" t="s">
        <v>567</v>
      </c>
      <c r="G443" s="258"/>
      <c r="H443" s="261">
        <v>22.059000000000001</v>
      </c>
      <c r="I443" s="262"/>
      <c r="J443" s="258"/>
      <c r="K443" s="258"/>
      <c r="L443" s="263"/>
      <c r="M443" s="264"/>
      <c r="N443" s="265"/>
      <c r="O443" s="265"/>
      <c r="P443" s="265"/>
      <c r="Q443" s="265"/>
      <c r="R443" s="265"/>
      <c r="S443" s="265"/>
      <c r="T443" s="26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7" t="s">
        <v>184</v>
      </c>
      <c r="AU443" s="267" t="s">
        <v>85</v>
      </c>
      <c r="AV443" s="14" t="s">
        <v>85</v>
      </c>
      <c r="AW443" s="14" t="s">
        <v>34</v>
      </c>
      <c r="AX443" s="14" t="s">
        <v>77</v>
      </c>
      <c r="AY443" s="267" t="s">
        <v>173</v>
      </c>
    </row>
    <row r="444" s="13" customFormat="1">
      <c r="A444" s="13"/>
      <c r="B444" s="247"/>
      <c r="C444" s="248"/>
      <c r="D444" s="242" t="s">
        <v>184</v>
      </c>
      <c r="E444" s="249" t="s">
        <v>1</v>
      </c>
      <c r="F444" s="250" t="s">
        <v>221</v>
      </c>
      <c r="G444" s="248"/>
      <c r="H444" s="249" t="s">
        <v>1</v>
      </c>
      <c r="I444" s="251"/>
      <c r="J444" s="248"/>
      <c r="K444" s="248"/>
      <c r="L444" s="252"/>
      <c r="M444" s="253"/>
      <c r="N444" s="254"/>
      <c r="O444" s="254"/>
      <c r="P444" s="254"/>
      <c r="Q444" s="254"/>
      <c r="R444" s="254"/>
      <c r="S444" s="254"/>
      <c r="T444" s="25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6" t="s">
        <v>184</v>
      </c>
      <c r="AU444" s="256" t="s">
        <v>85</v>
      </c>
      <c r="AV444" s="13" t="s">
        <v>21</v>
      </c>
      <c r="AW444" s="13" t="s">
        <v>34</v>
      </c>
      <c r="AX444" s="13" t="s">
        <v>77</v>
      </c>
      <c r="AY444" s="256" t="s">
        <v>173</v>
      </c>
    </row>
    <row r="445" s="14" customFormat="1">
      <c r="A445" s="14"/>
      <c r="B445" s="257"/>
      <c r="C445" s="258"/>
      <c r="D445" s="242" t="s">
        <v>184</v>
      </c>
      <c r="E445" s="259" t="s">
        <v>1</v>
      </c>
      <c r="F445" s="260" t="s">
        <v>568</v>
      </c>
      <c r="G445" s="258"/>
      <c r="H445" s="261">
        <v>35.055</v>
      </c>
      <c r="I445" s="262"/>
      <c r="J445" s="258"/>
      <c r="K445" s="258"/>
      <c r="L445" s="263"/>
      <c r="M445" s="264"/>
      <c r="N445" s="265"/>
      <c r="O445" s="265"/>
      <c r="P445" s="265"/>
      <c r="Q445" s="265"/>
      <c r="R445" s="265"/>
      <c r="S445" s="265"/>
      <c r="T445" s="26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7" t="s">
        <v>184</v>
      </c>
      <c r="AU445" s="267" t="s">
        <v>85</v>
      </c>
      <c r="AV445" s="14" t="s">
        <v>85</v>
      </c>
      <c r="AW445" s="14" t="s">
        <v>34</v>
      </c>
      <c r="AX445" s="14" t="s">
        <v>77</v>
      </c>
      <c r="AY445" s="267" t="s">
        <v>173</v>
      </c>
    </row>
    <row r="446" s="13" customFormat="1">
      <c r="A446" s="13"/>
      <c r="B446" s="247"/>
      <c r="C446" s="248"/>
      <c r="D446" s="242" t="s">
        <v>184</v>
      </c>
      <c r="E446" s="249" t="s">
        <v>1</v>
      </c>
      <c r="F446" s="250" t="s">
        <v>223</v>
      </c>
      <c r="G446" s="248"/>
      <c r="H446" s="249" t="s">
        <v>1</v>
      </c>
      <c r="I446" s="251"/>
      <c r="J446" s="248"/>
      <c r="K446" s="248"/>
      <c r="L446" s="252"/>
      <c r="M446" s="253"/>
      <c r="N446" s="254"/>
      <c r="O446" s="254"/>
      <c r="P446" s="254"/>
      <c r="Q446" s="254"/>
      <c r="R446" s="254"/>
      <c r="S446" s="254"/>
      <c r="T446" s="25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6" t="s">
        <v>184</v>
      </c>
      <c r="AU446" s="256" t="s">
        <v>85</v>
      </c>
      <c r="AV446" s="13" t="s">
        <v>21</v>
      </c>
      <c r="AW446" s="13" t="s">
        <v>34</v>
      </c>
      <c r="AX446" s="13" t="s">
        <v>77</v>
      </c>
      <c r="AY446" s="256" t="s">
        <v>173</v>
      </c>
    </row>
    <row r="447" s="14" customFormat="1">
      <c r="A447" s="14"/>
      <c r="B447" s="257"/>
      <c r="C447" s="258"/>
      <c r="D447" s="242" t="s">
        <v>184</v>
      </c>
      <c r="E447" s="259" t="s">
        <v>1</v>
      </c>
      <c r="F447" s="260" t="s">
        <v>569</v>
      </c>
      <c r="G447" s="258"/>
      <c r="H447" s="261">
        <v>4.3879999999999999</v>
      </c>
      <c r="I447" s="262"/>
      <c r="J447" s="258"/>
      <c r="K447" s="258"/>
      <c r="L447" s="263"/>
      <c r="M447" s="264"/>
      <c r="N447" s="265"/>
      <c r="O447" s="265"/>
      <c r="P447" s="265"/>
      <c r="Q447" s="265"/>
      <c r="R447" s="265"/>
      <c r="S447" s="265"/>
      <c r="T447" s="26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7" t="s">
        <v>184</v>
      </c>
      <c r="AU447" s="267" t="s">
        <v>85</v>
      </c>
      <c r="AV447" s="14" t="s">
        <v>85</v>
      </c>
      <c r="AW447" s="14" t="s">
        <v>34</v>
      </c>
      <c r="AX447" s="14" t="s">
        <v>77</v>
      </c>
      <c r="AY447" s="267" t="s">
        <v>173</v>
      </c>
    </row>
    <row r="448" s="14" customFormat="1">
      <c r="A448" s="14"/>
      <c r="B448" s="257"/>
      <c r="C448" s="258"/>
      <c r="D448" s="242" t="s">
        <v>184</v>
      </c>
      <c r="E448" s="259" t="s">
        <v>1</v>
      </c>
      <c r="F448" s="260" t="s">
        <v>570</v>
      </c>
      <c r="G448" s="258"/>
      <c r="H448" s="261">
        <v>2.1160000000000001</v>
      </c>
      <c r="I448" s="262"/>
      <c r="J448" s="258"/>
      <c r="K448" s="258"/>
      <c r="L448" s="263"/>
      <c r="M448" s="264"/>
      <c r="N448" s="265"/>
      <c r="O448" s="265"/>
      <c r="P448" s="265"/>
      <c r="Q448" s="265"/>
      <c r="R448" s="265"/>
      <c r="S448" s="265"/>
      <c r="T448" s="26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7" t="s">
        <v>184</v>
      </c>
      <c r="AU448" s="267" t="s">
        <v>85</v>
      </c>
      <c r="AV448" s="14" t="s">
        <v>85</v>
      </c>
      <c r="AW448" s="14" t="s">
        <v>34</v>
      </c>
      <c r="AX448" s="14" t="s">
        <v>77</v>
      </c>
      <c r="AY448" s="267" t="s">
        <v>173</v>
      </c>
    </row>
    <row r="449" s="15" customFormat="1">
      <c r="A449" s="15"/>
      <c r="B449" s="268"/>
      <c r="C449" s="269"/>
      <c r="D449" s="242" t="s">
        <v>184</v>
      </c>
      <c r="E449" s="270" t="s">
        <v>1</v>
      </c>
      <c r="F449" s="271" t="s">
        <v>187</v>
      </c>
      <c r="G449" s="269"/>
      <c r="H449" s="272">
        <v>63.618000000000002</v>
      </c>
      <c r="I449" s="273"/>
      <c r="J449" s="269"/>
      <c r="K449" s="269"/>
      <c r="L449" s="274"/>
      <c r="M449" s="275"/>
      <c r="N449" s="276"/>
      <c r="O449" s="276"/>
      <c r="P449" s="276"/>
      <c r="Q449" s="276"/>
      <c r="R449" s="276"/>
      <c r="S449" s="276"/>
      <c r="T449" s="277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78" t="s">
        <v>184</v>
      </c>
      <c r="AU449" s="278" t="s">
        <v>85</v>
      </c>
      <c r="AV449" s="15" t="s">
        <v>180</v>
      </c>
      <c r="AW449" s="15" t="s">
        <v>34</v>
      </c>
      <c r="AX449" s="15" t="s">
        <v>21</v>
      </c>
      <c r="AY449" s="278" t="s">
        <v>173</v>
      </c>
    </row>
    <row r="450" s="2" customFormat="1" ht="16.5" customHeight="1">
      <c r="A450" s="39"/>
      <c r="B450" s="40"/>
      <c r="C450" s="229" t="s">
        <v>571</v>
      </c>
      <c r="D450" s="229" t="s">
        <v>175</v>
      </c>
      <c r="E450" s="230" t="s">
        <v>572</v>
      </c>
      <c r="F450" s="231" t="s">
        <v>573</v>
      </c>
      <c r="G450" s="232" t="s">
        <v>210</v>
      </c>
      <c r="H450" s="233">
        <v>4.2750000000000004</v>
      </c>
      <c r="I450" s="234"/>
      <c r="J450" s="235">
        <f>ROUND(I450*H450,2)</f>
        <v>0</v>
      </c>
      <c r="K450" s="231" t="s">
        <v>179</v>
      </c>
      <c r="L450" s="45"/>
      <c r="M450" s="236" t="s">
        <v>1</v>
      </c>
      <c r="N450" s="237" t="s">
        <v>42</v>
      </c>
      <c r="O450" s="92"/>
      <c r="P450" s="238">
        <f>O450*H450</f>
        <v>0</v>
      </c>
      <c r="Q450" s="238">
        <v>0.12</v>
      </c>
      <c r="R450" s="238">
        <f>Q450*H450</f>
        <v>0.51300000000000001</v>
      </c>
      <c r="S450" s="238">
        <v>2.4900000000000002</v>
      </c>
      <c r="T450" s="239">
        <f>S450*H450</f>
        <v>10.644750000000002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0" t="s">
        <v>180</v>
      </c>
      <c r="AT450" s="240" t="s">
        <v>175</v>
      </c>
      <c r="AU450" s="240" t="s">
        <v>85</v>
      </c>
      <c r="AY450" s="18" t="s">
        <v>173</v>
      </c>
      <c r="BE450" s="241">
        <f>IF(N450="základní",J450,0)</f>
        <v>0</v>
      </c>
      <c r="BF450" s="241">
        <f>IF(N450="snížená",J450,0)</f>
        <v>0</v>
      </c>
      <c r="BG450" s="241">
        <f>IF(N450="zákl. přenesená",J450,0)</f>
        <v>0</v>
      </c>
      <c r="BH450" s="241">
        <f>IF(N450="sníž. přenesená",J450,0)</f>
        <v>0</v>
      </c>
      <c r="BI450" s="241">
        <f>IF(N450="nulová",J450,0)</f>
        <v>0</v>
      </c>
      <c r="BJ450" s="18" t="s">
        <v>21</v>
      </c>
      <c r="BK450" s="241">
        <f>ROUND(I450*H450,2)</f>
        <v>0</v>
      </c>
      <c r="BL450" s="18" t="s">
        <v>180</v>
      </c>
      <c r="BM450" s="240" t="s">
        <v>574</v>
      </c>
    </row>
    <row r="451" s="2" customFormat="1">
      <c r="A451" s="39"/>
      <c r="B451" s="40"/>
      <c r="C451" s="41"/>
      <c r="D451" s="242" t="s">
        <v>182</v>
      </c>
      <c r="E451" s="41"/>
      <c r="F451" s="243" t="s">
        <v>575</v>
      </c>
      <c r="G451" s="41"/>
      <c r="H451" s="41"/>
      <c r="I451" s="244"/>
      <c r="J451" s="41"/>
      <c r="K451" s="41"/>
      <c r="L451" s="45"/>
      <c r="M451" s="245"/>
      <c r="N451" s="246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182</v>
      </c>
      <c r="AU451" s="18" t="s">
        <v>85</v>
      </c>
    </row>
    <row r="452" s="13" customFormat="1">
      <c r="A452" s="13"/>
      <c r="B452" s="247"/>
      <c r="C452" s="248"/>
      <c r="D452" s="242" t="s">
        <v>184</v>
      </c>
      <c r="E452" s="249" t="s">
        <v>1</v>
      </c>
      <c r="F452" s="250" t="s">
        <v>226</v>
      </c>
      <c r="G452" s="248"/>
      <c r="H452" s="249" t="s">
        <v>1</v>
      </c>
      <c r="I452" s="251"/>
      <c r="J452" s="248"/>
      <c r="K452" s="248"/>
      <c r="L452" s="252"/>
      <c r="M452" s="253"/>
      <c r="N452" s="254"/>
      <c r="O452" s="254"/>
      <c r="P452" s="254"/>
      <c r="Q452" s="254"/>
      <c r="R452" s="254"/>
      <c r="S452" s="254"/>
      <c r="T452" s="25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6" t="s">
        <v>184</v>
      </c>
      <c r="AU452" s="256" t="s">
        <v>85</v>
      </c>
      <c r="AV452" s="13" t="s">
        <v>21</v>
      </c>
      <c r="AW452" s="13" t="s">
        <v>34</v>
      </c>
      <c r="AX452" s="13" t="s">
        <v>77</v>
      </c>
      <c r="AY452" s="256" t="s">
        <v>173</v>
      </c>
    </row>
    <row r="453" s="14" customFormat="1">
      <c r="A453" s="14"/>
      <c r="B453" s="257"/>
      <c r="C453" s="258"/>
      <c r="D453" s="242" t="s">
        <v>184</v>
      </c>
      <c r="E453" s="259" t="s">
        <v>1</v>
      </c>
      <c r="F453" s="260" t="s">
        <v>576</v>
      </c>
      <c r="G453" s="258"/>
      <c r="H453" s="261">
        <v>4.2750000000000004</v>
      </c>
      <c r="I453" s="262"/>
      <c r="J453" s="258"/>
      <c r="K453" s="258"/>
      <c r="L453" s="263"/>
      <c r="M453" s="264"/>
      <c r="N453" s="265"/>
      <c r="O453" s="265"/>
      <c r="P453" s="265"/>
      <c r="Q453" s="265"/>
      <c r="R453" s="265"/>
      <c r="S453" s="265"/>
      <c r="T453" s="26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7" t="s">
        <v>184</v>
      </c>
      <c r="AU453" s="267" t="s">
        <v>85</v>
      </c>
      <c r="AV453" s="14" t="s">
        <v>85</v>
      </c>
      <c r="AW453" s="14" t="s">
        <v>34</v>
      </c>
      <c r="AX453" s="14" t="s">
        <v>77</v>
      </c>
      <c r="AY453" s="267" t="s">
        <v>173</v>
      </c>
    </row>
    <row r="454" s="15" customFormat="1">
      <c r="A454" s="15"/>
      <c r="B454" s="268"/>
      <c r="C454" s="269"/>
      <c r="D454" s="242" t="s">
        <v>184</v>
      </c>
      <c r="E454" s="270" t="s">
        <v>1</v>
      </c>
      <c r="F454" s="271" t="s">
        <v>187</v>
      </c>
      <c r="G454" s="269"/>
      <c r="H454" s="272">
        <v>4.2750000000000004</v>
      </c>
      <c r="I454" s="273"/>
      <c r="J454" s="269"/>
      <c r="K454" s="269"/>
      <c r="L454" s="274"/>
      <c r="M454" s="275"/>
      <c r="N454" s="276"/>
      <c r="O454" s="276"/>
      <c r="P454" s="276"/>
      <c r="Q454" s="276"/>
      <c r="R454" s="276"/>
      <c r="S454" s="276"/>
      <c r="T454" s="277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8" t="s">
        <v>184</v>
      </c>
      <c r="AU454" s="278" t="s">
        <v>85</v>
      </c>
      <c r="AV454" s="15" t="s">
        <v>180</v>
      </c>
      <c r="AW454" s="15" t="s">
        <v>34</v>
      </c>
      <c r="AX454" s="15" t="s">
        <v>21</v>
      </c>
      <c r="AY454" s="278" t="s">
        <v>173</v>
      </c>
    </row>
    <row r="455" s="2" customFormat="1">
      <c r="A455" s="39"/>
      <c r="B455" s="40"/>
      <c r="C455" s="229" t="s">
        <v>577</v>
      </c>
      <c r="D455" s="229" t="s">
        <v>175</v>
      </c>
      <c r="E455" s="230" t="s">
        <v>578</v>
      </c>
      <c r="F455" s="231" t="s">
        <v>579</v>
      </c>
      <c r="G455" s="232" t="s">
        <v>194</v>
      </c>
      <c r="H455" s="233">
        <v>2</v>
      </c>
      <c r="I455" s="234"/>
      <c r="J455" s="235">
        <f>ROUND(I455*H455,2)</f>
        <v>0</v>
      </c>
      <c r="K455" s="231" t="s">
        <v>179</v>
      </c>
      <c r="L455" s="45"/>
      <c r="M455" s="236" t="s">
        <v>1</v>
      </c>
      <c r="N455" s="237" t="s">
        <v>42</v>
      </c>
      <c r="O455" s="92"/>
      <c r="P455" s="238">
        <f>O455*H455</f>
        <v>0</v>
      </c>
      <c r="Q455" s="238">
        <v>0.00043140000000000002</v>
      </c>
      <c r="R455" s="238">
        <f>Q455*H455</f>
        <v>0.00086280000000000005</v>
      </c>
      <c r="S455" s="238">
        <v>0</v>
      </c>
      <c r="T455" s="23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0" t="s">
        <v>180</v>
      </c>
      <c r="AT455" s="240" t="s">
        <v>175</v>
      </c>
      <c r="AU455" s="240" t="s">
        <v>85</v>
      </c>
      <c r="AY455" s="18" t="s">
        <v>173</v>
      </c>
      <c r="BE455" s="241">
        <f>IF(N455="základní",J455,0)</f>
        <v>0</v>
      </c>
      <c r="BF455" s="241">
        <f>IF(N455="snížená",J455,0)</f>
        <v>0</v>
      </c>
      <c r="BG455" s="241">
        <f>IF(N455="zákl. přenesená",J455,0)</f>
        <v>0</v>
      </c>
      <c r="BH455" s="241">
        <f>IF(N455="sníž. přenesená",J455,0)</f>
        <v>0</v>
      </c>
      <c r="BI455" s="241">
        <f>IF(N455="nulová",J455,0)</f>
        <v>0</v>
      </c>
      <c r="BJ455" s="18" t="s">
        <v>21</v>
      </c>
      <c r="BK455" s="241">
        <f>ROUND(I455*H455,2)</f>
        <v>0</v>
      </c>
      <c r="BL455" s="18" t="s">
        <v>180</v>
      </c>
      <c r="BM455" s="240" t="s">
        <v>580</v>
      </c>
    </row>
    <row r="456" s="2" customFormat="1">
      <c r="A456" s="39"/>
      <c r="B456" s="40"/>
      <c r="C456" s="41"/>
      <c r="D456" s="242" t="s">
        <v>182</v>
      </c>
      <c r="E456" s="41"/>
      <c r="F456" s="243" t="s">
        <v>581</v>
      </c>
      <c r="G456" s="41"/>
      <c r="H456" s="41"/>
      <c r="I456" s="244"/>
      <c r="J456" s="41"/>
      <c r="K456" s="41"/>
      <c r="L456" s="45"/>
      <c r="M456" s="245"/>
      <c r="N456" s="246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182</v>
      </c>
      <c r="AU456" s="18" t="s">
        <v>85</v>
      </c>
    </row>
    <row r="457" s="14" customFormat="1">
      <c r="A457" s="14"/>
      <c r="B457" s="257"/>
      <c r="C457" s="258"/>
      <c r="D457" s="242" t="s">
        <v>184</v>
      </c>
      <c r="E457" s="259" t="s">
        <v>1</v>
      </c>
      <c r="F457" s="260" t="s">
        <v>582</v>
      </c>
      <c r="G457" s="258"/>
      <c r="H457" s="261">
        <v>2</v>
      </c>
      <c r="I457" s="262"/>
      <c r="J457" s="258"/>
      <c r="K457" s="258"/>
      <c r="L457" s="263"/>
      <c r="M457" s="264"/>
      <c r="N457" s="265"/>
      <c r="O457" s="265"/>
      <c r="P457" s="265"/>
      <c r="Q457" s="265"/>
      <c r="R457" s="265"/>
      <c r="S457" s="265"/>
      <c r="T457" s="26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7" t="s">
        <v>184</v>
      </c>
      <c r="AU457" s="267" t="s">
        <v>85</v>
      </c>
      <c r="AV457" s="14" t="s">
        <v>85</v>
      </c>
      <c r="AW457" s="14" t="s">
        <v>34</v>
      </c>
      <c r="AX457" s="14" t="s">
        <v>77</v>
      </c>
      <c r="AY457" s="267" t="s">
        <v>173</v>
      </c>
    </row>
    <row r="458" s="15" customFormat="1">
      <c r="A458" s="15"/>
      <c r="B458" s="268"/>
      <c r="C458" s="269"/>
      <c r="D458" s="242" t="s">
        <v>184</v>
      </c>
      <c r="E458" s="270" t="s">
        <v>1</v>
      </c>
      <c r="F458" s="271" t="s">
        <v>187</v>
      </c>
      <c r="G458" s="269"/>
      <c r="H458" s="272">
        <v>2</v>
      </c>
      <c r="I458" s="273"/>
      <c r="J458" s="269"/>
      <c r="K458" s="269"/>
      <c r="L458" s="274"/>
      <c r="M458" s="275"/>
      <c r="N458" s="276"/>
      <c r="O458" s="276"/>
      <c r="P458" s="276"/>
      <c r="Q458" s="276"/>
      <c r="R458" s="276"/>
      <c r="S458" s="276"/>
      <c r="T458" s="277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8" t="s">
        <v>184</v>
      </c>
      <c r="AU458" s="278" t="s">
        <v>85</v>
      </c>
      <c r="AV458" s="15" t="s">
        <v>180</v>
      </c>
      <c r="AW458" s="15" t="s">
        <v>34</v>
      </c>
      <c r="AX458" s="15" t="s">
        <v>21</v>
      </c>
      <c r="AY458" s="278" t="s">
        <v>173</v>
      </c>
    </row>
    <row r="459" s="2" customFormat="1">
      <c r="A459" s="39"/>
      <c r="B459" s="40"/>
      <c r="C459" s="229" t="s">
        <v>583</v>
      </c>
      <c r="D459" s="229" t="s">
        <v>175</v>
      </c>
      <c r="E459" s="230" t="s">
        <v>584</v>
      </c>
      <c r="F459" s="231" t="s">
        <v>585</v>
      </c>
      <c r="G459" s="232" t="s">
        <v>194</v>
      </c>
      <c r="H459" s="233">
        <v>1.8</v>
      </c>
      <c r="I459" s="234"/>
      <c r="J459" s="235">
        <f>ROUND(I459*H459,2)</f>
        <v>0</v>
      </c>
      <c r="K459" s="231" t="s">
        <v>179</v>
      </c>
      <c r="L459" s="45"/>
      <c r="M459" s="236" t="s">
        <v>1</v>
      </c>
      <c r="N459" s="237" t="s">
        <v>42</v>
      </c>
      <c r="O459" s="92"/>
      <c r="P459" s="238">
        <f>O459*H459</f>
        <v>0</v>
      </c>
      <c r="Q459" s="238">
        <v>0.00065118999999999995</v>
      </c>
      <c r="R459" s="238">
        <f>Q459*H459</f>
        <v>0.0011721419999999999</v>
      </c>
      <c r="S459" s="238">
        <v>0.001</v>
      </c>
      <c r="T459" s="239">
        <f>S459*H459</f>
        <v>0.0018000000000000002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0" t="s">
        <v>180</v>
      </c>
      <c r="AT459" s="240" t="s">
        <v>175</v>
      </c>
      <c r="AU459" s="240" t="s">
        <v>85</v>
      </c>
      <c r="AY459" s="18" t="s">
        <v>173</v>
      </c>
      <c r="BE459" s="241">
        <f>IF(N459="základní",J459,0)</f>
        <v>0</v>
      </c>
      <c r="BF459" s="241">
        <f>IF(N459="snížená",J459,0)</f>
        <v>0</v>
      </c>
      <c r="BG459" s="241">
        <f>IF(N459="zákl. přenesená",J459,0)</f>
        <v>0</v>
      </c>
      <c r="BH459" s="241">
        <f>IF(N459="sníž. přenesená",J459,0)</f>
        <v>0</v>
      </c>
      <c r="BI459" s="241">
        <f>IF(N459="nulová",J459,0)</f>
        <v>0</v>
      </c>
      <c r="BJ459" s="18" t="s">
        <v>21</v>
      </c>
      <c r="BK459" s="241">
        <f>ROUND(I459*H459,2)</f>
        <v>0</v>
      </c>
      <c r="BL459" s="18" t="s">
        <v>180</v>
      </c>
      <c r="BM459" s="240" t="s">
        <v>586</v>
      </c>
    </row>
    <row r="460" s="2" customFormat="1">
      <c r="A460" s="39"/>
      <c r="B460" s="40"/>
      <c r="C460" s="41"/>
      <c r="D460" s="242" t="s">
        <v>182</v>
      </c>
      <c r="E460" s="41"/>
      <c r="F460" s="243" t="s">
        <v>587</v>
      </c>
      <c r="G460" s="41"/>
      <c r="H460" s="41"/>
      <c r="I460" s="244"/>
      <c r="J460" s="41"/>
      <c r="K460" s="41"/>
      <c r="L460" s="45"/>
      <c r="M460" s="245"/>
      <c r="N460" s="246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182</v>
      </c>
      <c r="AU460" s="18" t="s">
        <v>85</v>
      </c>
    </row>
    <row r="461" s="13" customFormat="1">
      <c r="A461" s="13"/>
      <c r="B461" s="247"/>
      <c r="C461" s="248"/>
      <c r="D461" s="242" t="s">
        <v>184</v>
      </c>
      <c r="E461" s="249" t="s">
        <v>1</v>
      </c>
      <c r="F461" s="250" t="s">
        <v>588</v>
      </c>
      <c r="G461" s="248"/>
      <c r="H461" s="249" t="s">
        <v>1</v>
      </c>
      <c r="I461" s="251"/>
      <c r="J461" s="248"/>
      <c r="K461" s="248"/>
      <c r="L461" s="252"/>
      <c r="M461" s="253"/>
      <c r="N461" s="254"/>
      <c r="O461" s="254"/>
      <c r="P461" s="254"/>
      <c r="Q461" s="254"/>
      <c r="R461" s="254"/>
      <c r="S461" s="254"/>
      <c r="T461" s="25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6" t="s">
        <v>184</v>
      </c>
      <c r="AU461" s="256" t="s">
        <v>85</v>
      </c>
      <c r="AV461" s="13" t="s">
        <v>21</v>
      </c>
      <c r="AW461" s="13" t="s">
        <v>34</v>
      </c>
      <c r="AX461" s="13" t="s">
        <v>77</v>
      </c>
      <c r="AY461" s="256" t="s">
        <v>173</v>
      </c>
    </row>
    <row r="462" s="14" customFormat="1">
      <c r="A462" s="14"/>
      <c r="B462" s="257"/>
      <c r="C462" s="258"/>
      <c r="D462" s="242" t="s">
        <v>184</v>
      </c>
      <c r="E462" s="259" t="s">
        <v>1</v>
      </c>
      <c r="F462" s="260" t="s">
        <v>589</v>
      </c>
      <c r="G462" s="258"/>
      <c r="H462" s="261">
        <v>1.8</v>
      </c>
      <c r="I462" s="262"/>
      <c r="J462" s="258"/>
      <c r="K462" s="258"/>
      <c r="L462" s="263"/>
      <c r="M462" s="264"/>
      <c r="N462" s="265"/>
      <c r="O462" s="265"/>
      <c r="P462" s="265"/>
      <c r="Q462" s="265"/>
      <c r="R462" s="265"/>
      <c r="S462" s="265"/>
      <c r="T462" s="26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7" t="s">
        <v>184</v>
      </c>
      <c r="AU462" s="267" t="s">
        <v>85</v>
      </c>
      <c r="AV462" s="14" t="s">
        <v>85</v>
      </c>
      <c r="AW462" s="14" t="s">
        <v>34</v>
      </c>
      <c r="AX462" s="14" t="s">
        <v>77</v>
      </c>
      <c r="AY462" s="267" t="s">
        <v>173</v>
      </c>
    </row>
    <row r="463" s="15" customFormat="1">
      <c r="A463" s="15"/>
      <c r="B463" s="268"/>
      <c r="C463" s="269"/>
      <c r="D463" s="242" t="s">
        <v>184</v>
      </c>
      <c r="E463" s="270" t="s">
        <v>1</v>
      </c>
      <c r="F463" s="271" t="s">
        <v>187</v>
      </c>
      <c r="G463" s="269"/>
      <c r="H463" s="272">
        <v>1.8</v>
      </c>
      <c r="I463" s="273"/>
      <c r="J463" s="269"/>
      <c r="K463" s="269"/>
      <c r="L463" s="274"/>
      <c r="M463" s="275"/>
      <c r="N463" s="276"/>
      <c r="O463" s="276"/>
      <c r="P463" s="276"/>
      <c r="Q463" s="276"/>
      <c r="R463" s="276"/>
      <c r="S463" s="276"/>
      <c r="T463" s="277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78" t="s">
        <v>184</v>
      </c>
      <c r="AU463" s="278" t="s">
        <v>85</v>
      </c>
      <c r="AV463" s="15" t="s">
        <v>180</v>
      </c>
      <c r="AW463" s="15" t="s">
        <v>34</v>
      </c>
      <c r="AX463" s="15" t="s">
        <v>21</v>
      </c>
      <c r="AY463" s="278" t="s">
        <v>173</v>
      </c>
    </row>
    <row r="464" s="12" customFormat="1" ht="22.8" customHeight="1">
      <c r="A464" s="12"/>
      <c r="B464" s="213"/>
      <c r="C464" s="214"/>
      <c r="D464" s="215" t="s">
        <v>76</v>
      </c>
      <c r="E464" s="227" t="s">
        <v>590</v>
      </c>
      <c r="F464" s="227" t="s">
        <v>591</v>
      </c>
      <c r="G464" s="214"/>
      <c r="H464" s="214"/>
      <c r="I464" s="217"/>
      <c r="J464" s="228">
        <f>BK464</f>
        <v>0</v>
      </c>
      <c r="K464" s="214"/>
      <c r="L464" s="219"/>
      <c r="M464" s="220"/>
      <c r="N464" s="221"/>
      <c r="O464" s="221"/>
      <c r="P464" s="222">
        <f>SUM(P465:P484)</f>
        <v>0</v>
      </c>
      <c r="Q464" s="221"/>
      <c r="R464" s="222">
        <f>SUM(R465:R484)</f>
        <v>0</v>
      </c>
      <c r="S464" s="221"/>
      <c r="T464" s="223">
        <f>SUM(T465:T484)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24" t="s">
        <v>21</v>
      </c>
      <c r="AT464" s="225" t="s">
        <v>76</v>
      </c>
      <c r="AU464" s="225" t="s">
        <v>21</v>
      </c>
      <c r="AY464" s="224" t="s">
        <v>173</v>
      </c>
      <c r="BK464" s="226">
        <f>SUM(BK465:BK484)</f>
        <v>0</v>
      </c>
    </row>
    <row r="465" s="2" customFormat="1">
      <c r="A465" s="39"/>
      <c r="B465" s="40"/>
      <c r="C465" s="229" t="s">
        <v>592</v>
      </c>
      <c r="D465" s="229" t="s">
        <v>175</v>
      </c>
      <c r="E465" s="230" t="s">
        <v>593</v>
      </c>
      <c r="F465" s="231" t="s">
        <v>594</v>
      </c>
      <c r="G465" s="232" t="s">
        <v>251</v>
      </c>
      <c r="H465" s="233">
        <v>172.83699999999999</v>
      </c>
      <c r="I465" s="234"/>
      <c r="J465" s="235">
        <f>ROUND(I465*H465,2)</f>
        <v>0</v>
      </c>
      <c r="K465" s="231" t="s">
        <v>179</v>
      </c>
      <c r="L465" s="45"/>
      <c r="M465" s="236" t="s">
        <v>1</v>
      </c>
      <c r="N465" s="237" t="s">
        <v>42</v>
      </c>
      <c r="O465" s="92"/>
      <c r="P465" s="238">
        <f>O465*H465</f>
        <v>0</v>
      </c>
      <c r="Q465" s="238">
        <v>0</v>
      </c>
      <c r="R465" s="238">
        <f>Q465*H465</f>
        <v>0</v>
      </c>
      <c r="S465" s="238">
        <v>0</v>
      </c>
      <c r="T465" s="23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0" t="s">
        <v>180</v>
      </c>
      <c r="AT465" s="240" t="s">
        <v>175</v>
      </c>
      <c r="AU465" s="240" t="s">
        <v>85</v>
      </c>
      <c r="AY465" s="18" t="s">
        <v>173</v>
      </c>
      <c r="BE465" s="241">
        <f>IF(N465="základní",J465,0)</f>
        <v>0</v>
      </c>
      <c r="BF465" s="241">
        <f>IF(N465="snížená",J465,0)</f>
        <v>0</v>
      </c>
      <c r="BG465" s="241">
        <f>IF(N465="zákl. přenesená",J465,0)</f>
        <v>0</v>
      </c>
      <c r="BH465" s="241">
        <f>IF(N465="sníž. přenesená",J465,0)</f>
        <v>0</v>
      </c>
      <c r="BI465" s="241">
        <f>IF(N465="nulová",J465,0)</f>
        <v>0</v>
      </c>
      <c r="BJ465" s="18" t="s">
        <v>21</v>
      </c>
      <c r="BK465" s="241">
        <f>ROUND(I465*H465,2)</f>
        <v>0</v>
      </c>
      <c r="BL465" s="18" t="s">
        <v>180</v>
      </c>
      <c r="BM465" s="240" t="s">
        <v>595</v>
      </c>
    </row>
    <row r="466" s="2" customFormat="1">
      <c r="A466" s="39"/>
      <c r="B466" s="40"/>
      <c r="C466" s="41"/>
      <c r="D466" s="242" t="s">
        <v>182</v>
      </c>
      <c r="E466" s="41"/>
      <c r="F466" s="243" t="s">
        <v>596</v>
      </c>
      <c r="G466" s="41"/>
      <c r="H466" s="41"/>
      <c r="I466" s="244"/>
      <c r="J466" s="41"/>
      <c r="K466" s="41"/>
      <c r="L466" s="45"/>
      <c r="M466" s="245"/>
      <c r="N466" s="246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182</v>
      </c>
      <c r="AU466" s="18" t="s">
        <v>85</v>
      </c>
    </row>
    <row r="467" s="14" customFormat="1">
      <c r="A467" s="14"/>
      <c r="B467" s="257"/>
      <c r="C467" s="258"/>
      <c r="D467" s="242" t="s">
        <v>184</v>
      </c>
      <c r="E467" s="259" t="s">
        <v>1</v>
      </c>
      <c r="F467" s="260" t="s">
        <v>597</v>
      </c>
      <c r="G467" s="258"/>
      <c r="H467" s="261">
        <v>172.83699999999999</v>
      </c>
      <c r="I467" s="262"/>
      <c r="J467" s="258"/>
      <c r="K467" s="258"/>
      <c r="L467" s="263"/>
      <c r="M467" s="264"/>
      <c r="N467" s="265"/>
      <c r="O467" s="265"/>
      <c r="P467" s="265"/>
      <c r="Q467" s="265"/>
      <c r="R467" s="265"/>
      <c r="S467" s="265"/>
      <c r="T467" s="26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7" t="s">
        <v>184</v>
      </c>
      <c r="AU467" s="267" t="s">
        <v>85</v>
      </c>
      <c r="AV467" s="14" t="s">
        <v>85</v>
      </c>
      <c r="AW467" s="14" t="s">
        <v>34</v>
      </c>
      <c r="AX467" s="14" t="s">
        <v>21</v>
      </c>
      <c r="AY467" s="267" t="s">
        <v>173</v>
      </c>
    </row>
    <row r="468" s="2" customFormat="1" ht="16.5" customHeight="1">
      <c r="A468" s="39"/>
      <c r="B468" s="40"/>
      <c r="C468" s="229" t="s">
        <v>598</v>
      </c>
      <c r="D468" s="229" t="s">
        <v>175</v>
      </c>
      <c r="E468" s="230" t="s">
        <v>599</v>
      </c>
      <c r="F468" s="231" t="s">
        <v>600</v>
      </c>
      <c r="G468" s="232" t="s">
        <v>251</v>
      </c>
      <c r="H468" s="233">
        <v>2074.0439999999999</v>
      </c>
      <c r="I468" s="234"/>
      <c r="J468" s="235">
        <f>ROUND(I468*H468,2)</f>
        <v>0</v>
      </c>
      <c r="K468" s="231" t="s">
        <v>179</v>
      </c>
      <c r="L468" s="45"/>
      <c r="M468" s="236" t="s">
        <v>1</v>
      </c>
      <c r="N468" s="237" t="s">
        <v>42</v>
      </c>
      <c r="O468" s="92"/>
      <c r="P468" s="238">
        <f>O468*H468</f>
        <v>0</v>
      </c>
      <c r="Q468" s="238">
        <v>0</v>
      </c>
      <c r="R468" s="238">
        <f>Q468*H468</f>
        <v>0</v>
      </c>
      <c r="S468" s="238">
        <v>0</v>
      </c>
      <c r="T468" s="23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0" t="s">
        <v>180</v>
      </c>
      <c r="AT468" s="240" t="s">
        <v>175</v>
      </c>
      <c r="AU468" s="240" t="s">
        <v>85</v>
      </c>
      <c r="AY468" s="18" t="s">
        <v>173</v>
      </c>
      <c r="BE468" s="241">
        <f>IF(N468="základní",J468,0)</f>
        <v>0</v>
      </c>
      <c r="BF468" s="241">
        <f>IF(N468="snížená",J468,0)</f>
        <v>0</v>
      </c>
      <c r="BG468" s="241">
        <f>IF(N468="zákl. přenesená",J468,0)</f>
        <v>0</v>
      </c>
      <c r="BH468" s="241">
        <f>IF(N468="sníž. přenesená",J468,0)</f>
        <v>0</v>
      </c>
      <c r="BI468" s="241">
        <f>IF(N468="nulová",J468,0)</f>
        <v>0</v>
      </c>
      <c r="BJ468" s="18" t="s">
        <v>21</v>
      </c>
      <c r="BK468" s="241">
        <f>ROUND(I468*H468,2)</f>
        <v>0</v>
      </c>
      <c r="BL468" s="18" t="s">
        <v>180</v>
      </c>
      <c r="BM468" s="240" t="s">
        <v>601</v>
      </c>
    </row>
    <row r="469" s="2" customFormat="1">
      <c r="A469" s="39"/>
      <c r="B469" s="40"/>
      <c r="C469" s="41"/>
      <c r="D469" s="242" t="s">
        <v>182</v>
      </c>
      <c r="E469" s="41"/>
      <c r="F469" s="243" t="s">
        <v>602</v>
      </c>
      <c r="G469" s="41"/>
      <c r="H469" s="41"/>
      <c r="I469" s="244"/>
      <c r="J469" s="41"/>
      <c r="K469" s="41"/>
      <c r="L469" s="45"/>
      <c r="M469" s="245"/>
      <c r="N469" s="246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182</v>
      </c>
      <c r="AU469" s="18" t="s">
        <v>85</v>
      </c>
    </row>
    <row r="470" s="2" customFormat="1">
      <c r="A470" s="39"/>
      <c r="B470" s="40"/>
      <c r="C470" s="41"/>
      <c r="D470" s="242" t="s">
        <v>197</v>
      </c>
      <c r="E470" s="41"/>
      <c r="F470" s="279" t="s">
        <v>268</v>
      </c>
      <c r="G470" s="41"/>
      <c r="H470" s="41"/>
      <c r="I470" s="244"/>
      <c r="J470" s="41"/>
      <c r="K470" s="41"/>
      <c r="L470" s="45"/>
      <c r="M470" s="245"/>
      <c r="N470" s="246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197</v>
      </c>
      <c r="AU470" s="18" t="s">
        <v>85</v>
      </c>
    </row>
    <row r="471" s="14" customFormat="1">
      <c r="A471" s="14"/>
      <c r="B471" s="257"/>
      <c r="C471" s="258"/>
      <c r="D471" s="242" t="s">
        <v>184</v>
      </c>
      <c r="E471" s="259" t="s">
        <v>1</v>
      </c>
      <c r="F471" s="260" t="s">
        <v>603</v>
      </c>
      <c r="G471" s="258"/>
      <c r="H471" s="261">
        <v>2074.0439999999999</v>
      </c>
      <c r="I471" s="262"/>
      <c r="J471" s="258"/>
      <c r="K471" s="258"/>
      <c r="L471" s="263"/>
      <c r="M471" s="264"/>
      <c r="N471" s="265"/>
      <c r="O471" s="265"/>
      <c r="P471" s="265"/>
      <c r="Q471" s="265"/>
      <c r="R471" s="265"/>
      <c r="S471" s="265"/>
      <c r="T471" s="26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7" t="s">
        <v>184</v>
      </c>
      <c r="AU471" s="267" t="s">
        <v>85</v>
      </c>
      <c r="AV471" s="14" t="s">
        <v>85</v>
      </c>
      <c r="AW471" s="14" t="s">
        <v>34</v>
      </c>
      <c r="AX471" s="14" t="s">
        <v>77</v>
      </c>
      <c r="AY471" s="267" t="s">
        <v>173</v>
      </c>
    </row>
    <row r="472" s="15" customFormat="1">
      <c r="A472" s="15"/>
      <c r="B472" s="268"/>
      <c r="C472" s="269"/>
      <c r="D472" s="242" t="s">
        <v>184</v>
      </c>
      <c r="E472" s="270" t="s">
        <v>1</v>
      </c>
      <c r="F472" s="271" t="s">
        <v>187</v>
      </c>
      <c r="G472" s="269"/>
      <c r="H472" s="272">
        <v>2074.0439999999999</v>
      </c>
      <c r="I472" s="273"/>
      <c r="J472" s="269"/>
      <c r="K472" s="269"/>
      <c r="L472" s="274"/>
      <c r="M472" s="275"/>
      <c r="N472" s="276"/>
      <c r="O472" s="276"/>
      <c r="P472" s="276"/>
      <c r="Q472" s="276"/>
      <c r="R472" s="276"/>
      <c r="S472" s="276"/>
      <c r="T472" s="277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8" t="s">
        <v>184</v>
      </c>
      <c r="AU472" s="278" t="s">
        <v>85</v>
      </c>
      <c r="AV472" s="15" t="s">
        <v>180</v>
      </c>
      <c r="AW472" s="15" t="s">
        <v>34</v>
      </c>
      <c r="AX472" s="15" t="s">
        <v>21</v>
      </c>
      <c r="AY472" s="278" t="s">
        <v>173</v>
      </c>
    </row>
    <row r="473" s="2" customFormat="1">
      <c r="A473" s="39"/>
      <c r="B473" s="40"/>
      <c r="C473" s="229" t="s">
        <v>604</v>
      </c>
      <c r="D473" s="229" t="s">
        <v>175</v>
      </c>
      <c r="E473" s="230" t="s">
        <v>605</v>
      </c>
      <c r="F473" s="231" t="s">
        <v>606</v>
      </c>
      <c r="G473" s="232" t="s">
        <v>251</v>
      </c>
      <c r="H473" s="233">
        <v>345.67399999999998</v>
      </c>
      <c r="I473" s="234"/>
      <c r="J473" s="235">
        <f>ROUND(I473*H473,2)</f>
        <v>0</v>
      </c>
      <c r="K473" s="231" t="s">
        <v>179</v>
      </c>
      <c r="L473" s="45"/>
      <c r="M473" s="236" t="s">
        <v>1</v>
      </c>
      <c r="N473" s="237" t="s">
        <v>42</v>
      </c>
      <c r="O473" s="92"/>
      <c r="P473" s="238">
        <f>O473*H473</f>
        <v>0</v>
      </c>
      <c r="Q473" s="238">
        <v>0</v>
      </c>
      <c r="R473" s="238">
        <f>Q473*H473</f>
        <v>0</v>
      </c>
      <c r="S473" s="238">
        <v>0</v>
      </c>
      <c r="T473" s="23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0" t="s">
        <v>180</v>
      </c>
      <c r="AT473" s="240" t="s">
        <v>175</v>
      </c>
      <c r="AU473" s="240" t="s">
        <v>85</v>
      </c>
      <c r="AY473" s="18" t="s">
        <v>173</v>
      </c>
      <c r="BE473" s="241">
        <f>IF(N473="základní",J473,0)</f>
        <v>0</v>
      </c>
      <c r="BF473" s="241">
        <f>IF(N473="snížená",J473,0)</f>
        <v>0</v>
      </c>
      <c r="BG473" s="241">
        <f>IF(N473="zákl. přenesená",J473,0)</f>
        <v>0</v>
      </c>
      <c r="BH473" s="241">
        <f>IF(N473="sníž. přenesená",J473,0)</f>
        <v>0</v>
      </c>
      <c r="BI473" s="241">
        <f>IF(N473="nulová",J473,0)</f>
        <v>0</v>
      </c>
      <c r="BJ473" s="18" t="s">
        <v>21</v>
      </c>
      <c r="BK473" s="241">
        <f>ROUND(I473*H473,2)</f>
        <v>0</v>
      </c>
      <c r="BL473" s="18" t="s">
        <v>180</v>
      </c>
      <c r="BM473" s="240" t="s">
        <v>607</v>
      </c>
    </row>
    <row r="474" s="2" customFormat="1">
      <c r="A474" s="39"/>
      <c r="B474" s="40"/>
      <c r="C474" s="41"/>
      <c r="D474" s="242" t="s">
        <v>182</v>
      </c>
      <c r="E474" s="41"/>
      <c r="F474" s="243" t="s">
        <v>608</v>
      </c>
      <c r="G474" s="41"/>
      <c r="H474" s="41"/>
      <c r="I474" s="244"/>
      <c r="J474" s="41"/>
      <c r="K474" s="41"/>
      <c r="L474" s="45"/>
      <c r="M474" s="245"/>
      <c r="N474" s="246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182</v>
      </c>
      <c r="AU474" s="18" t="s">
        <v>85</v>
      </c>
    </row>
    <row r="475" s="2" customFormat="1">
      <c r="A475" s="39"/>
      <c r="B475" s="40"/>
      <c r="C475" s="41"/>
      <c r="D475" s="242" t="s">
        <v>197</v>
      </c>
      <c r="E475" s="41"/>
      <c r="F475" s="279" t="s">
        <v>275</v>
      </c>
      <c r="G475" s="41"/>
      <c r="H475" s="41"/>
      <c r="I475" s="244"/>
      <c r="J475" s="41"/>
      <c r="K475" s="41"/>
      <c r="L475" s="45"/>
      <c r="M475" s="245"/>
      <c r="N475" s="246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197</v>
      </c>
      <c r="AU475" s="18" t="s">
        <v>85</v>
      </c>
    </row>
    <row r="476" s="14" customFormat="1">
      <c r="A476" s="14"/>
      <c r="B476" s="257"/>
      <c r="C476" s="258"/>
      <c r="D476" s="242" t="s">
        <v>184</v>
      </c>
      <c r="E476" s="259" t="s">
        <v>1</v>
      </c>
      <c r="F476" s="260" t="s">
        <v>609</v>
      </c>
      <c r="G476" s="258"/>
      <c r="H476" s="261">
        <v>345.67399999999998</v>
      </c>
      <c r="I476" s="262"/>
      <c r="J476" s="258"/>
      <c r="K476" s="258"/>
      <c r="L476" s="263"/>
      <c r="M476" s="264"/>
      <c r="N476" s="265"/>
      <c r="O476" s="265"/>
      <c r="P476" s="265"/>
      <c r="Q476" s="265"/>
      <c r="R476" s="265"/>
      <c r="S476" s="265"/>
      <c r="T476" s="266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7" t="s">
        <v>184</v>
      </c>
      <c r="AU476" s="267" t="s">
        <v>85</v>
      </c>
      <c r="AV476" s="14" t="s">
        <v>85</v>
      </c>
      <c r="AW476" s="14" t="s">
        <v>34</v>
      </c>
      <c r="AX476" s="14" t="s">
        <v>21</v>
      </c>
      <c r="AY476" s="267" t="s">
        <v>173</v>
      </c>
    </row>
    <row r="477" s="2" customFormat="1">
      <c r="A477" s="39"/>
      <c r="B477" s="40"/>
      <c r="C477" s="229" t="s">
        <v>610</v>
      </c>
      <c r="D477" s="229" t="s">
        <v>175</v>
      </c>
      <c r="E477" s="230" t="s">
        <v>611</v>
      </c>
      <c r="F477" s="231" t="s">
        <v>612</v>
      </c>
      <c r="G477" s="232" t="s">
        <v>251</v>
      </c>
      <c r="H477" s="233">
        <v>3.7810000000000001</v>
      </c>
      <c r="I477" s="234"/>
      <c r="J477" s="235">
        <f>ROUND(I477*H477,2)</f>
        <v>0</v>
      </c>
      <c r="K477" s="231" t="s">
        <v>179</v>
      </c>
      <c r="L477" s="45"/>
      <c r="M477" s="236" t="s">
        <v>1</v>
      </c>
      <c r="N477" s="237" t="s">
        <v>42</v>
      </c>
      <c r="O477" s="92"/>
      <c r="P477" s="238">
        <f>O477*H477</f>
        <v>0</v>
      </c>
      <c r="Q477" s="238">
        <v>0</v>
      </c>
      <c r="R477" s="238">
        <f>Q477*H477</f>
        <v>0</v>
      </c>
      <c r="S477" s="238">
        <v>0</v>
      </c>
      <c r="T477" s="23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40" t="s">
        <v>180</v>
      </c>
      <c r="AT477" s="240" t="s">
        <v>175</v>
      </c>
      <c r="AU477" s="240" t="s">
        <v>85</v>
      </c>
      <c r="AY477" s="18" t="s">
        <v>173</v>
      </c>
      <c r="BE477" s="241">
        <f>IF(N477="základní",J477,0)</f>
        <v>0</v>
      </c>
      <c r="BF477" s="241">
        <f>IF(N477="snížená",J477,0)</f>
        <v>0</v>
      </c>
      <c r="BG477" s="241">
        <f>IF(N477="zákl. přenesená",J477,0)</f>
        <v>0</v>
      </c>
      <c r="BH477" s="241">
        <f>IF(N477="sníž. přenesená",J477,0)</f>
        <v>0</v>
      </c>
      <c r="BI477" s="241">
        <f>IF(N477="nulová",J477,0)</f>
        <v>0</v>
      </c>
      <c r="BJ477" s="18" t="s">
        <v>21</v>
      </c>
      <c r="BK477" s="241">
        <f>ROUND(I477*H477,2)</f>
        <v>0</v>
      </c>
      <c r="BL477" s="18" t="s">
        <v>180</v>
      </c>
      <c r="BM477" s="240" t="s">
        <v>613</v>
      </c>
    </row>
    <row r="478" s="2" customFormat="1">
      <c r="A478" s="39"/>
      <c r="B478" s="40"/>
      <c r="C478" s="41"/>
      <c r="D478" s="242" t="s">
        <v>182</v>
      </c>
      <c r="E478" s="41"/>
      <c r="F478" s="243" t="s">
        <v>614</v>
      </c>
      <c r="G478" s="41"/>
      <c r="H478" s="41"/>
      <c r="I478" s="244"/>
      <c r="J478" s="41"/>
      <c r="K478" s="41"/>
      <c r="L478" s="45"/>
      <c r="M478" s="245"/>
      <c r="N478" s="246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182</v>
      </c>
      <c r="AU478" s="18" t="s">
        <v>85</v>
      </c>
    </row>
    <row r="479" s="13" customFormat="1">
      <c r="A479" s="13"/>
      <c r="B479" s="247"/>
      <c r="C479" s="248"/>
      <c r="D479" s="242" t="s">
        <v>184</v>
      </c>
      <c r="E479" s="249" t="s">
        <v>1</v>
      </c>
      <c r="F479" s="250" t="s">
        <v>615</v>
      </c>
      <c r="G479" s="248"/>
      <c r="H479" s="249" t="s">
        <v>1</v>
      </c>
      <c r="I479" s="251"/>
      <c r="J479" s="248"/>
      <c r="K479" s="248"/>
      <c r="L479" s="252"/>
      <c r="M479" s="253"/>
      <c r="N479" s="254"/>
      <c r="O479" s="254"/>
      <c r="P479" s="254"/>
      <c r="Q479" s="254"/>
      <c r="R479" s="254"/>
      <c r="S479" s="254"/>
      <c r="T479" s="25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6" t="s">
        <v>184</v>
      </c>
      <c r="AU479" s="256" t="s">
        <v>85</v>
      </c>
      <c r="AV479" s="13" t="s">
        <v>21</v>
      </c>
      <c r="AW479" s="13" t="s">
        <v>34</v>
      </c>
      <c r="AX479" s="13" t="s">
        <v>77</v>
      </c>
      <c r="AY479" s="256" t="s">
        <v>173</v>
      </c>
    </row>
    <row r="480" s="14" customFormat="1">
      <c r="A480" s="14"/>
      <c r="B480" s="257"/>
      <c r="C480" s="258"/>
      <c r="D480" s="242" t="s">
        <v>184</v>
      </c>
      <c r="E480" s="259" t="s">
        <v>1</v>
      </c>
      <c r="F480" s="260" t="s">
        <v>616</v>
      </c>
      <c r="G480" s="258"/>
      <c r="H480" s="261">
        <v>3.7810000000000001</v>
      </c>
      <c r="I480" s="262"/>
      <c r="J480" s="258"/>
      <c r="K480" s="258"/>
      <c r="L480" s="263"/>
      <c r="M480" s="264"/>
      <c r="N480" s="265"/>
      <c r="O480" s="265"/>
      <c r="P480" s="265"/>
      <c r="Q480" s="265"/>
      <c r="R480" s="265"/>
      <c r="S480" s="265"/>
      <c r="T480" s="26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7" t="s">
        <v>184</v>
      </c>
      <c r="AU480" s="267" t="s">
        <v>85</v>
      </c>
      <c r="AV480" s="14" t="s">
        <v>85</v>
      </c>
      <c r="AW480" s="14" t="s">
        <v>34</v>
      </c>
      <c r="AX480" s="14" t="s">
        <v>21</v>
      </c>
      <c r="AY480" s="267" t="s">
        <v>173</v>
      </c>
    </row>
    <row r="481" s="2" customFormat="1" ht="44.25" customHeight="1">
      <c r="A481" s="39"/>
      <c r="B481" s="40"/>
      <c r="C481" s="229" t="s">
        <v>318</v>
      </c>
      <c r="D481" s="229" t="s">
        <v>175</v>
      </c>
      <c r="E481" s="230" t="s">
        <v>617</v>
      </c>
      <c r="F481" s="231" t="s">
        <v>286</v>
      </c>
      <c r="G481" s="232" t="s">
        <v>251</v>
      </c>
      <c r="H481" s="233">
        <v>169.05600000000001</v>
      </c>
      <c r="I481" s="234"/>
      <c r="J481" s="235">
        <f>ROUND(I481*H481,2)</f>
        <v>0</v>
      </c>
      <c r="K481" s="231" t="s">
        <v>179</v>
      </c>
      <c r="L481" s="45"/>
      <c r="M481" s="236" t="s">
        <v>1</v>
      </c>
      <c r="N481" s="237" t="s">
        <v>42</v>
      </c>
      <c r="O481" s="92"/>
      <c r="P481" s="238">
        <f>O481*H481</f>
        <v>0</v>
      </c>
      <c r="Q481" s="238">
        <v>0</v>
      </c>
      <c r="R481" s="238">
        <f>Q481*H481</f>
        <v>0</v>
      </c>
      <c r="S481" s="238">
        <v>0</v>
      </c>
      <c r="T481" s="23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0" t="s">
        <v>180</v>
      </c>
      <c r="AT481" s="240" t="s">
        <v>175</v>
      </c>
      <c r="AU481" s="240" t="s">
        <v>85</v>
      </c>
      <c r="AY481" s="18" t="s">
        <v>173</v>
      </c>
      <c r="BE481" s="241">
        <f>IF(N481="základní",J481,0)</f>
        <v>0</v>
      </c>
      <c r="BF481" s="241">
        <f>IF(N481="snížená",J481,0)</f>
        <v>0</v>
      </c>
      <c r="BG481" s="241">
        <f>IF(N481="zákl. přenesená",J481,0)</f>
        <v>0</v>
      </c>
      <c r="BH481" s="241">
        <f>IF(N481="sníž. přenesená",J481,0)</f>
        <v>0</v>
      </c>
      <c r="BI481" s="241">
        <f>IF(N481="nulová",J481,0)</f>
        <v>0</v>
      </c>
      <c r="BJ481" s="18" t="s">
        <v>21</v>
      </c>
      <c r="BK481" s="241">
        <f>ROUND(I481*H481,2)</f>
        <v>0</v>
      </c>
      <c r="BL481" s="18" t="s">
        <v>180</v>
      </c>
      <c r="BM481" s="240" t="s">
        <v>618</v>
      </c>
    </row>
    <row r="482" s="2" customFormat="1">
      <c r="A482" s="39"/>
      <c r="B482" s="40"/>
      <c r="C482" s="41"/>
      <c r="D482" s="242" t="s">
        <v>182</v>
      </c>
      <c r="E482" s="41"/>
      <c r="F482" s="243" t="s">
        <v>286</v>
      </c>
      <c r="G482" s="41"/>
      <c r="H482" s="41"/>
      <c r="I482" s="244"/>
      <c r="J482" s="41"/>
      <c r="K482" s="41"/>
      <c r="L482" s="45"/>
      <c r="M482" s="245"/>
      <c r="N482" s="246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182</v>
      </c>
      <c r="AU482" s="18" t="s">
        <v>85</v>
      </c>
    </row>
    <row r="483" s="13" customFormat="1">
      <c r="A483" s="13"/>
      <c r="B483" s="247"/>
      <c r="C483" s="248"/>
      <c r="D483" s="242" t="s">
        <v>184</v>
      </c>
      <c r="E483" s="249" t="s">
        <v>1</v>
      </c>
      <c r="F483" s="250" t="s">
        <v>619</v>
      </c>
      <c r="G483" s="248"/>
      <c r="H483" s="249" t="s">
        <v>1</v>
      </c>
      <c r="I483" s="251"/>
      <c r="J483" s="248"/>
      <c r="K483" s="248"/>
      <c r="L483" s="252"/>
      <c r="M483" s="253"/>
      <c r="N483" s="254"/>
      <c r="O483" s="254"/>
      <c r="P483" s="254"/>
      <c r="Q483" s="254"/>
      <c r="R483" s="254"/>
      <c r="S483" s="254"/>
      <c r="T483" s="25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6" t="s">
        <v>184</v>
      </c>
      <c r="AU483" s="256" t="s">
        <v>85</v>
      </c>
      <c r="AV483" s="13" t="s">
        <v>21</v>
      </c>
      <c r="AW483" s="13" t="s">
        <v>34</v>
      </c>
      <c r="AX483" s="13" t="s">
        <v>77</v>
      </c>
      <c r="AY483" s="256" t="s">
        <v>173</v>
      </c>
    </row>
    <row r="484" s="14" customFormat="1">
      <c r="A484" s="14"/>
      <c r="B484" s="257"/>
      <c r="C484" s="258"/>
      <c r="D484" s="242" t="s">
        <v>184</v>
      </c>
      <c r="E484" s="259" t="s">
        <v>1</v>
      </c>
      <c r="F484" s="260" t="s">
        <v>620</v>
      </c>
      <c r="G484" s="258"/>
      <c r="H484" s="261">
        <v>169.05600000000001</v>
      </c>
      <c r="I484" s="262"/>
      <c r="J484" s="258"/>
      <c r="K484" s="258"/>
      <c r="L484" s="263"/>
      <c r="M484" s="264"/>
      <c r="N484" s="265"/>
      <c r="O484" s="265"/>
      <c r="P484" s="265"/>
      <c r="Q484" s="265"/>
      <c r="R484" s="265"/>
      <c r="S484" s="265"/>
      <c r="T484" s="26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7" t="s">
        <v>184</v>
      </c>
      <c r="AU484" s="267" t="s">
        <v>85</v>
      </c>
      <c r="AV484" s="14" t="s">
        <v>85</v>
      </c>
      <c r="AW484" s="14" t="s">
        <v>34</v>
      </c>
      <c r="AX484" s="14" t="s">
        <v>21</v>
      </c>
      <c r="AY484" s="267" t="s">
        <v>173</v>
      </c>
    </row>
    <row r="485" s="12" customFormat="1" ht="22.8" customHeight="1">
      <c r="A485" s="12"/>
      <c r="B485" s="213"/>
      <c r="C485" s="214"/>
      <c r="D485" s="215" t="s">
        <v>76</v>
      </c>
      <c r="E485" s="227" t="s">
        <v>621</v>
      </c>
      <c r="F485" s="227" t="s">
        <v>622</v>
      </c>
      <c r="G485" s="214"/>
      <c r="H485" s="214"/>
      <c r="I485" s="217"/>
      <c r="J485" s="228">
        <f>BK485</f>
        <v>0</v>
      </c>
      <c r="K485" s="214"/>
      <c r="L485" s="219"/>
      <c r="M485" s="220"/>
      <c r="N485" s="221"/>
      <c r="O485" s="221"/>
      <c r="P485" s="222">
        <f>SUM(P486:P490)</f>
        <v>0</v>
      </c>
      <c r="Q485" s="221"/>
      <c r="R485" s="222">
        <f>SUM(R486:R490)</f>
        <v>0</v>
      </c>
      <c r="S485" s="221"/>
      <c r="T485" s="223">
        <f>SUM(T486:T490)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24" t="s">
        <v>21</v>
      </c>
      <c r="AT485" s="225" t="s">
        <v>76</v>
      </c>
      <c r="AU485" s="225" t="s">
        <v>21</v>
      </c>
      <c r="AY485" s="224" t="s">
        <v>173</v>
      </c>
      <c r="BK485" s="226">
        <f>SUM(BK486:BK490)</f>
        <v>0</v>
      </c>
    </row>
    <row r="486" s="2" customFormat="1">
      <c r="A486" s="39"/>
      <c r="B486" s="40"/>
      <c r="C486" s="229" t="s">
        <v>623</v>
      </c>
      <c r="D486" s="229" t="s">
        <v>175</v>
      </c>
      <c r="E486" s="230" t="s">
        <v>624</v>
      </c>
      <c r="F486" s="231" t="s">
        <v>625</v>
      </c>
      <c r="G486" s="232" t="s">
        <v>251</v>
      </c>
      <c r="H486" s="233">
        <v>305.38999999999999</v>
      </c>
      <c r="I486" s="234"/>
      <c r="J486" s="235">
        <f>ROUND(I486*H486,2)</f>
        <v>0</v>
      </c>
      <c r="K486" s="231" t="s">
        <v>179</v>
      </c>
      <c r="L486" s="45"/>
      <c r="M486" s="236" t="s">
        <v>1</v>
      </c>
      <c r="N486" s="237" t="s">
        <v>42</v>
      </c>
      <c r="O486" s="92"/>
      <c r="P486" s="238">
        <f>O486*H486</f>
        <v>0</v>
      </c>
      <c r="Q486" s="238">
        <v>0</v>
      </c>
      <c r="R486" s="238">
        <f>Q486*H486</f>
        <v>0</v>
      </c>
      <c r="S486" s="238">
        <v>0</v>
      </c>
      <c r="T486" s="23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40" t="s">
        <v>180</v>
      </c>
      <c r="AT486" s="240" t="s">
        <v>175</v>
      </c>
      <c r="AU486" s="240" t="s">
        <v>85</v>
      </c>
      <c r="AY486" s="18" t="s">
        <v>173</v>
      </c>
      <c r="BE486" s="241">
        <f>IF(N486="základní",J486,0)</f>
        <v>0</v>
      </c>
      <c r="BF486" s="241">
        <f>IF(N486="snížená",J486,0)</f>
        <v>0</v>
      </c>
      <c r="BG486" s="241">
        <f>IF(N486="zákl. přenesená",J486,0)</f>
        <v>0</v>
      </c>
      <c r="BH486" s="241">
        <f>IF(N486="sníž. přenesená",J486,0)</f>
        <v>0</v>
      </c>
      <c r="BI486" s="241">
        <f>IF(N486="nulová",J486,0)</f>
        <v>0</v>
      </c>
      <c r="BJ486" s="18" t="s">
        <v>21</v>
      </c>
      <c r="BK486" s="241">
        <f>ROUND(I486*H486,2)</f>
        <v>0</v>
      </c>
      <c r="BL486" s="18" t="s">
        <v>180</v>
      </c>
      <c r="BM486" s="240" t="s">
        <v>626</v>
      </c>
    </row>
    <row r="487" s="2" customFormat="1">
      <c r="A487" s="39"/>
      <c r="B487" s="40"/>
      <c r="C487" s="41"/>
      <c r="D487" s="242" t="s">
        <v>182</v>
      </c>
      <c r="E487" s="41"/>
      <c r="F487" s="243" t="s">
        <v>627</v>
      </c>
      <c r="G487" s="41"/>
      <c r="H487" s="41"/>
      <c r="I487" s="244"/>
      <c r="J487" s="41"/>
      <c r="K487" s="41"/>
      <c r="L487" s="45"/>
      <c r="M487" s="245"/>
      <c r="N487" s="246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182</v>
      </c>
      <c r="AU487" s="18" t="s">
        <v>85</v>
      </c>
    </row>
    <row r="488" s="2" customFormat="1" ht="33" customHeight="1">
      <c r="A488" s="39"/>
      <c r="B488" s="40"/>
      <c r="C488" s="229" t="s">
        <v>628</v>
      </c>
      <c r="D488" s="229" t="s">
        <v>175</v>
      </c>
      <c r="E488" s="230" t="s">
        <v>629</v>
      </c>
      <c r="F488" s="231" t="s">
        <v>630</v>
      </c>
      <c r="G488" s="232" t="s">
        <v>251</v>
      </c>
      <c r="H488" s="233">
        <v>305.38999999999999</v>
      </c>
      <c r="I488" s="234"/>
      <c r="J488" s="235">
        <f>ROUND(I488*H488,2)</f>
        <v>0</v>
      </c>
      <c r="K488" s="231" t="s">
        <v>179</v>
      </c>
      <c r="L488" s="45"/>
      <c r="M488" s="236" t="s">
        <v>1</v>
      </c>
      <c r="N488" s="237" t="s">
        <v>42</v>
      </c>
      <c r="O488" s="92"/>
      <c r="P488" s="238">
        <f>O488*H488</f>
        <v>0</v>
      </c>
      <c r="Q488" s="238">
        <v>0</v>
      </c>
      <c r="R488" s="238">
        <f>Q488*H488</f>
        <v>0</v>
      </c>
      <c r="S488" s="238">
        <v>0</v>
      </c>
      <c r="T488" s="23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40" t="s">
        <v>180</v>
      </c>
      <c r="AT488" s="240" t="s">
        <v>175</v>
      </c>
      <c r="AU488" s="240" t="s">
        <v>85</v>
      </c>
      <c r="AY488" s="18" t="s">
        <v>173</v>
      </c>
      <c r="BE488" s="241">
        <f>IF(N488="základní",J488,0)</f>
        <v>0</v>
      </c>
      <c r="BF488" s="241">
        <f>IF(N488="snížená",J488,0)</f>
        <v>0</v>
      </c>
      <c r="BG488" s="241">
        <f>IF(N488="zákl. přenesená",J488,0)</f>
        <v>0</v>
      </c>
      <c r="BH488" s="241">
        <f>IF(N488="sníž. přenesená",J488,0)</f>
        <v>0</v>
      </c>
      <c r="BI488" s="241">
        <f>IF(N488="nulová",J488,0)</f>
        <v>0</v>
      </c>
      <c r="BJ488" s="18" t="s">
        <v>21</v>
      </c>
      <c r="BK488" s="241">
        <f>ROUND(I488*H488,2)</f>
        <v>0</v>
      </c>
      <c r="BL488" s="18" t="s">
        <v>180</v>
      </c>
      <c r="BM488" s="240" t="s">
        <v>631</v>
      </c>
    </row>
    <row r="489" s="2" customFormat="1">
      <c r="A489" s="39"/>
      <c r="B489" s="40"/>
      <c r="C489" s="41"/>
      <c r="D489" s="242" t="s">
        <v>182</v>
      </c>
      <c r="E489" s="41"/>
      <c r="F489" s="243" t="s">
        <v>632</v>
      </c>
      <c r="G489" s="41"/>
      <c r="H489" s="41"/>
      <c r="I489" s="244"/>
      <c r="J489" s="41"/>
      <c r="K489" s="41"/>
      <c r="L489" s="45"/>
      <c r="M489" s="245"/>
      <c r="N489" s="246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182</v>
      </c>
      <c r="AU489" s="18" t="s">
        <v>85</v>
      </c>
    </row>
    <row r="490" s="2" customFormat="1">
      <c r="A490" s="39"/>
      <c r="B490" s="40"/>
      <c r="C490" s="41"/>
      <c r="D490" s="242" t="s">
        <v>197</v>
      </c>
      <c r="E490" s="41"/>
      <c r="F490" s="279" t="s">
        <v>633</v>
      </c>
      <c r="G490" s="41"/>
      <c r="H490" s="41"/>
      <c r="I490" s="244"/>
      <c r="J490" s="41"/>
      <c r="K490" s="41"/>
      <c r="L490" s="45"/>
      <c r="M490" s="245"/>
      <c r="N490" s="246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197</v>
      </c>
      <c r="AU490" s="18" t="s">
        <v>85</v>
      </c>
    </row>
    <row r="491" s="12" customFormat="1" ht="25.92" customHeight="1">
      <c r="A491" s="12"/>
      <c r="B491" s="213"/>
      <c r="C491" s="214"/>
      <c r="D491" s="215" t="s">
        <v>76</v>
      </c>
      <c r="E491" s="216" t="s">
        <v>634</v>
      </c>
      <c r="F491" s="216" t="s">
        <v>635</v>
      </c>
      <c r="G491" s="214"/>
      <c r="H491" s="214"/>
      <c r="I491" s="217"/>
      <c r="J491" s="218">
        <f>BK491</f>
        <v>0</v>
      </c>
      <c r="K491" s="214"/>
      <c r="L491" s="219"/>
      <c r="M491" s="220"/>
      <c r="N491" s="221"/>
      <c r="O491" s="221"/>
      <c r="P491" s="222">
        <f>P492</f>
        <v>0</v>
      </c>
      <c r="Q491" s="221"/>
      <c r="R491" s="222">
        <f>R492</f>
        <v>0.13200000000000001</v>
      </c>
      <c r="S491" s="221"/>
      <c r="T491" s="223">
        <f>T492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24" t="s">
        <v>85</v>
      </c>
      <c r="AT491" s="225" t="s">
        <v>76</v>
      </c>
      <c r="AU491" s="225" t="s">
        <v>77</v>
      </c>
      <c r="AY491" s="224" t="s">
        <v>173</v>
      </c>
      <c r="BK491" s="226">
        <f>BK492</f>
        <v>0</v>
      </c>
    </row>
    <row r="492" s="12" customFormat="1" ht="22.8" customHeight="1">
      <c r="A492" s="12"/>
      <c r="B492" s="213"/>
      <c r="C492" s="214"/>
      <c r="D492" s="215" t="s">
        <v>76</v>
      </c>
      <c r="E492" s="227" t="s">
        <v>636</v>
      </c>
      <c r="F492" s="227" t="s">
        <v>637</v>
      </c>
      <c r="G492" s="214"/>
      <c r="H492" s="214"/>
      <c r="I492" s="217"/>
      <c r="J492" s="228">
        <f>BK492</f>
        <v>0</v>
      </c>
      <c r="K492" s="214"/>
      <c r="L492" s="219"/>
      <c r="M492" s="220"/>
      <c r="N492" s="221"/>
      <c r="O492" s="221"/>
      <c r="P492" s="222">
        <f>SUM(P493:P526)</f>
        <v>0</v>
      </c>
      <c r="Q492" s="221"/>
      <c r="R492" s="222">
        <f>SUM(R493:R526)</f>
        <v>0.13200000000000001</v>
      </c>
      <c r="S492" s="221"/>
      <c r="T492" s="223">
        <f>SUM(T493:T526)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24" t="s">
        <v>85</v>
      </c>
      <c r="AT492" s="225" t="s">
        <v>76</v>
      </c>
      <c r="AU492" s="225" t="s">
        <v>21</v>
      </c>
      <c r="AY492" s="224" t="s">
        <v>173</v>
      </c>
      <c r="BK492" s="226">
        <f>SUM(BK493:BK526)</f>
        <v>0</v>
      </c>
    </row>
    <row r="493" s="2" customFormat="1">
      <c r="A493" s="39"/>
      <c r="B493" s="40"/>
      <c r="C493" s="229" t="s">
        <v>638</v>
      </c>
      <c r="D493" s="229" t="s">
        <v>175</v>
      </c>
      <c r="E493" s="230" t="s">
        <v>639</v>
      </c>
      <c r="F493" s="231" t="s">
        <v>640</v>
      </c>
      <c r="G493" s="232" t="s">
        <v>178</v>
      </c>
      <c r="H493" s="233">
        <v>114.898</v>
      </c>
      <c r="I493" s="234"/>
      <c r="J493" s="235">
        <f>ROUND(I493*H493,2)</f>
        <v>0</v>
      </c>
      <c r="K493" s="231" t="s">
        <v>179</v>
      </c>
      <c r="L493" s="45"/>
      <c r="M493" s="236" t="s">
        <v>1</v>
      </c>
      <c r="N493" s="237" t="s">
        <v>42</v>
      </c>
      <c r="O493" s="92"/>
      <c r="P493" s="238">
        <f>O493*H493</f>
        <v>0</v>
      </c>
      <c r="Q493" s="238">
        <v>0</v>
      </c>
      <c r="R493" s="238">
        <f>Q493*H493</f>
        <v>0</v>
      </c>
      <c r="S493" s="238">
        <v>0</v>
      </c>
      <c r="T493" s="23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0" t="s">
        <v>294</v>
      </c>
      <c r="AT493" s="240" t="s">
        <v>175</v>
      </c>
      <c r="AU493" s="240" t="s">
        <v>85</v>
      </c>
      <c r="AY493" s="18" t="s">
        <v>173</v>
      </c>
      <c r="BE493" s="241">
        <f>IF(N493="základní",J493,0)</f>
        <v>0</v>
      </c>
      <c r="BF493" s="241">
        <f>IF(N493="snížená",J493,0)</f>
        <v>0</v>
      </c>
      <c r="BG493" s="241">
        <f>IF(N493="zákl. přenesená",J493,0)</f>
        <v>0</v>
      </c>
      <c r="BH493" s="241">
        <f>IF(N493="sníž. přenesená",J493,0)</f>
        <v>0</v>
      </c>
      <c r="BI493" s="241">
        <f>IF(N493="nulová",J493,0)</f>
        <v>0</v>
      </c>
      <c r="BJ493" s="18" t="s">
        <v>21</v>
      </c>
      <c r="BK493" s="241">
        <f>ROUND(I493*H493,2)</f>
        <v>0</v>
      </c>
      <c r="BL493" s="18" t="s">
        <v>294</v>
      </c>
      <c r="BM493" s="240" t="s">
        <v>641</v>
      </c>
    </row>
    <row r="494" s="2" customFormat="1">
      <c r="A494" s="39"/>
      <c r="B494" s="40"/>
      <c r="C494" s="41"/>
      <c r="D494" s="242" t="s">
        <v>182</v>
      </c>
      <c r="E494" s="41"/>
      <c r="F494" s="243" t="s">
        <v>642</v>
      </c>
      <c r="G494" s="41"/>
      <c r="H494" s="41"/>
      <c r="I494" s="244"/>
      <c r="J494" s="41"/>
      <c r="K494" s="41"/>
      <c r="L494" s="45"/>
      <c r="M494" s="245"/>
      <c r="N494" s="246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182</v>
      </c>
      <c r="AU494" s="18" t="s">
        <v>85</v>
      </c>
    </row>
    <row r="495" s="13" customFormat="1">
      <c r="A495" s="13"/>
      <c r="B495" s="247"/>
      <c r="C495" s="248"/>
      <c r="D495" s="242" t="s">
        <v>184</v>
      </c>
      <c r="E495" s="249" t="s">
        <v>1</v>
      </c>
      <c r="F495" s="250" t="s">
        <v>643</v>
      </c>
      <c r="G495" s="248"/>
      <c r="H495" s="249" t="s">
        <v>1</v>
      </c>
      <c r="I495" s="251"/>
      <c r="J495" s="248"/>
      <c r="K495" s="248"/>
      <c r="L495" s="252"/>
      <c r="M495" s="253"/>
      <c r="N495" s="254"/>
      <c r="O495" s="254"/>
      <c r="P495" s="254"/>
      <c r="Q495" s="254"/>
      <c r="R495" s="254"/>
      <c r="S495" s="254"/>
      <c r="T495" s="25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6" t="s">
        <v>184</v>
      </c>
      <c r="AU495" s="256" t="s">
        <v>85</v>
      </c>
      <c r="AV495" s="13" t="s">
        <v>21</v>
      </c>
      <c r="AW495" s="13" t="s">
        <v>34</v>
      </c>
      <c r="AX495" s="13" t="s">
        <v>77</v>
      </c>
      <c r="AY495" s="256" t="s">
        <v>173</v>
      </c>
    </row>
    <row r="496" s="14" customFormat="1">
      <c r="A496" s="14"/>
      <c r="B496" s="257"/>
      <c r="C496" s="258"/>
      <c r="D496" s="242" t="s">
        <v>184</v>
      </c>
      <c r="E496" s="259" t="s">
        <v>1</v>
      </c>
      <c r="F496" s="260" t="s">
        <v>644</v>
      </c>
      <c r="G496" s="258"/>
      <c r="H496" s="261">
        <v>96.599999999999994</v>
      </c>
      <c r="I496" s="262"/>
      <c r="J496" s="258"/>
      <c r="K496" s="258"/>
      <c r="L496" s="263"/>
      <c r="M496" s="264"/>
      <c r="N496" s="265"/>
      <c r="O496" s="265"/>
      <c r="P496" s="265"/>
      <c r="Q496" s="265"/>
      <c r="R496" s="265"/>
      <c r="S496" s="265"/>
      <c r="T496" s="26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7" t="s">
        <v>184</v>
      </c>
      <c r="AU496" s="267" t="s">
        <v>85</v>
      </c>
      <c r="AV496" s="14" t="s">
        <v>85</v>
      </c>
      <c r="AW496" s="14" t="s">
        <v>34</v>
      </c>
      <c r="AX496" s="14" t="s">
        <v>77</v>
      </c>
      <c r="AY496" s="267" t="s">
        <v>173</v>
      </c>
    </row>
    <row r="497" s="13" customFormat="1">
      <c r="A497" s="13"/>
      <c r="B497" s="247"/>
      <c r="C497" s="248"/>
      <c r="D497" s="242" t="s">
        <v>184</v>
      </c>
      <c r="E497" s="249" t="s">
        <v>1</v>
      </c>
      <c r="F497" s="250" t="s">
        <v>645</v>
      </c>
      <c r="G497" s="248"/>
      <c r="H497" s="249" t="s">
        <v>1</v>
      </c>
      <c r="I497" s="251"/>
      <c r="J497" s="248"/>
      <c r="K497" s="248"/>
      <c r="L497" s="252"/>
      <c r="M497" s="253"/>
      <c r="N497" s="254"/>
      <c r="O497" s="254"/>
      <c r="P497" s="254"/>
      <c r="Q497" s="254"/>
      <c r="R497" s="254"/>
      <c r="S497" s="254"/>
      <c r="T497" s="25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6" t="s">
        <v>184</v>
      </c>
      <c r="AU497" s="256" t="s">
        <v>85</v>
      </c>
      <c r="AV497" s="13" t="s">
        <v>21</v>
      </c>
      <c r="AW497" s="13" t="s">
        <v>34</v>
      </c>
      <c r="AX497" s="13" t="s">
        <v>77</v>
      </c>
      <c r="AY497" s="256" t="s">
        <v>173</v>
      </c>
    </row>
    <row r="498" s="14" customFormat="1">
      <c r="A498" s="14"/>
      <c r="B498" s="257"/>
      <c r="C498" s="258"/>
      <c r="D498" s="242" t="s">
        <v>184</v>
      </c>
      <c r="E498" s="259" t="s">
        <v>1</v>
      </c>
      <c r="F498" s="260" t="s">
        <v>646</v>
      </c>
      <c r="G498" s="258"/>
      <c r="H498" s="261">
        <v>2.5600000000000001</v>
      </c>
      <c r="I498" s="262"/>
      <c r="J498" s="258"/>
      <c r="K498" s="258"/>
      <c r="L498" s="263"/>
      <c r="M498" s="264"/>
      <c r="N498" s="265"/>
      <c r="O498" s="265"/>
      <c r="P498" s="265"/>
      <c r="Q498" s="265"/>
      <c r="R498" s="265"/>
      <c r="S498" s="265"/>
      <c r="T498" s="26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67" t="s">
        <v>184</v>
      </c>
      <c r="AU498" s="267" t="s">
        <v>85</v>
      </c>
      <c r="AV498" s="14" t="s">
        <v>85</v>
      </c>
      <c r="AW498" s="14" t="s">
        <v>34</v>
      </c>
      <c r="AX498" s="14" t="s">
        <v>77</v>
      </c>
      <c r="AY498" s="267" t="s">
        <v>173</v>
      </c>
    </row>
    <row r="499" s="14" customFormat="1">
      <c r="A499" s="14"/>
      <c r="B499" s="257"/>
      <c r="C499" s="258"/>
      <c r="D499" s="242" t="s">
        <v>184</v>
      </c>
      <c r="E499" s="259" t="s">
        <v>1</v>
      </c>
      <c r="F499" s="260" t="s">
        <v>380</v>
      </c>
      <c r="G499" s="258"/>
      <c r="H499" s="261">
        <v>0.64000000000000001</v>
      </c>
      <c r="I499" s="262"/>
      <c r="J499" s="258"/>
      <c r="K499" s="258"/>
      <c r="L499" s="263"/>
      <c r="M499" s="264"/>
      <c r="N499" s="265"/>
      <c r="O499" s="265"/>
      <c r="P499" s="265"/>
      <c r="Q499" s="265"/>
      <c r="R499" s="265"/>
      <c r="S499" s="265"/>
      <c r="T499" s="266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7" t="s">
        <v>184</v>
      </c>
      <c r="AU499" s="267" t="s">
        <v>85</v>
      </c>
      <c r="AV499" s="14" t="s">
        <v>85</v>
      </c>
      <c r="AW499" s="14" t="s">
        <v>34</v>
      </c>
      <c r="AX499" s="14" t="s">
        <v>77</v>
      </c>
      <c r="AY499" s="267" t="s">
        <v>173</v>
      </c>
    </row>
    <row r="500" s="13" customFormat="1">
      <c r="A500" s="13"/>
      <c r="B500" s="247"/>
      <c r="C500" s="248"/>
      <c r="D500" s="242" t="s">
        <v>184</v>
      </c>
      <c r="E500" s="249" t="s">
        <v>1</v>
      </c>
      <c r="F500" s="250" t="s">
        <v>400</v>
      </c>
      <c r="G500" s="248"/>
      <c r="H500" s="249" t="s">
        <v>1</v>
      </c>
      <c r="I500" s="251"/>
      <c r="J500" s="248"/>
      <c r="K500" s="248"/>
      <c r="L500" s="252"/>
      <c r="M500" s="253"/>
      <c r="N500" s="254"/>
      <c r="O500" s="254"/>
      <c r="P500" s="254"/>
      <c r="Q500" s="254"/>
      <c r="R500" s="254"/>
      <c r="S500" s="254"/>
      <c r="T500" s="25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6" t="s">
        <v>184</v>
      </c>
      <c r="AU500" s="256" t="s">
        <v>85</v>
      </c>
      <c r="AV500" s="13" t="s">
        <v>21</v>
      </c>
      <c r="AW500" s="13" t="s">
        <v>34</v>
      </c>
      <c r="AX500" s="13" t="s">
        <v>77</v>
      </c>
      <c r="AY500" s="256" t="s">
        <v>173</v>
      </c>
    </row>
    <row r="501" s="14" customFormat="1">
      <c r="A501" s="14"/>
      <c r="B501" s="257"/>
      <c r="C501" s="258"/>
      <c r="D501" s="242" t="s">
        <v>184</v>
      </c>
      <c r="E501" s="259" t="s">
        <v>1</v>
      </c>
      <c r="F501" s="260" t="s">
        <v>401</v>
      </c>
      <c r="G501" s="258"/>
      <c r="H501" s="261">
        <v>3.7440000000000002</v>
      </c>
      <c r="I501" s="262"/>
      <c r="J501" s="258"/>
      <c r="K501" s="258"/>
      <c r="L501" s="263"/>
      <c r="M501" s="264"/>
      <c r="N501" s="265"/>
      <c r="O501" s="265"/>
      <c r="P501" s="265"/>
      <c r="Q501" s="265"/>
      <c r="R501" s="265"/>
      <c r="S501" s="265"/>
      <c r="T501" s="26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7" t="s">
        <v>184</v>
      </c>
      <c r="AU501" s="267" t="s">
        <v>85</v>
      </c>
      <c r="AV501" s="14" t="s">
        <v>85</v>
      </c>
      <c r="AW501" s="14" t="s">
        <v>34</v>
      </c>
      <c r="AX501" s="14" t="s">
        <v>77</v>
      </c>
      <c r="AY501" s="267" t="s">
        <v>173</v>
      </c>
    </row>
    <row r="502" s="14" customFormat="1">
      <c r="A502" s="14"/>
      <c r="B502" s="257"/>
      <c r="C502" s="258"/>
      <c r="D502" s="242" t="s">
        <v>184</v>
      </c>
      <c r="E502" s="259" t="s">
        <v>1</v>
      </c>
      <c r="F502" s="260" t="s">
        <v>403</v>
      </c>
      <c r="G502" s="258"/>
      <c r="H502" s="261">
        <v>3.2450000000000001</v>
      </c>
      <c r="I502" s="262"/>
      <c r="J502" s="258"/>
      <c r="K502" s="258"/>
      <c r="L502" s="263"/>
      <c r="M502" s="264"/>
      <c r="N502" s="265"/>
      <c r="O502" s="265"/>
      <c r="P502" s="265"/>
      <c r="Q502" s="265"/>
      <c r="R502" s="265"/>
      <c r="S502" s="265"/>
      <c r="T502" s="266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7" t="s">
        <v>184</v>
      </c>
      <c r="AU502" s="267" t="s">
        <v>85</v>
      </c>
      <c r="AV502" s="14" t="s">
        <v>85</v>
      </c>
      <c r="AW502" s="14" t="s">
        <v>34</v>
      </c>
      <c r="AX502" s="14" t="s">
        <v>77</v>
      </c>
      <c r="AY502" s="267" t="s">
        <v>173</v>
      </c>
    </row>
    <row r="503" s="13" customFormat="1">
      <c r="A503" s="13"/>
      <c r="B503" s="247"/>
      <c r="C503" s="248"/>
      <c r="D503" s="242" t="s">
        <v>184</v>
      </c>
      <c r="E503" s="249" t="s">
        <v>1</v>
      </c>
      <c r="F503" s="250" t="s">
        <v>405</v>
      </c>
      <c r="G503" s="248"/>
      <c r="H503" s="249" t="s">
        <v>1</v>
      </c>
      <c r="I503" s="251"/>
      <c r="J503" s="248"/>
      <c r="K503" s="248"/>
      <c r="L503" s="252"/>
      <c r="M503" s="253"/>
      <c r="N503" s="254"/>
      <c r="O503" s="254"/>
      <c r="P503" s="254"/>
      <c r="Q503" s="254"/>
      <c r="R503" s="254"/>
      <c r="S503" s="254"/>
      <c r="T503" s="25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6" t="s">
        <v>184</v>
      </c>
      <c r="AU503" s="256" t="s">
        <v>85</v>
      </c>
      <c r="AV503" s="13" t="s">
        <v>21</v>
      </c>
      <c r="AW503" s="13" t="s">
        <v>34</v>
      </c>
      <c r="AX503" s="13" t="s">
        <v>77</v>
      </c>
      <c r="AY503" s="256" t="s">
        <v>173</v>
      </c>
    </row>
    <row r="504" s="14" customFormat="1">
      <c r="A504" s="14"/>
      <c r="B504" s="257"/>
      <c r="C504" s="258"/>
      <c r="D504" s="242" t="s">
        <v>184</v>
      </c>
      <c r="E504" s="259" t="s">
        <v>1</v>
      </c>
      <c r="F504" s="260" t="s">
        <v>406</v>
      </c>
      <c r="G504" s="258"/>
      <c r="H504" s="261">
        <v>3.6120000000000001</v>
      </c>
      <c r="I504" s="262"/>
      <c r="J504" s="258"/>
      <c r="K504" s="258"/>
      <c r="L504" s="263"/>
      <c r="M504" s="264"/>
      <c r="N504" s="265"/>
      <c r="O504" s="265"/>
      <c r="P504" s="265"/>
      <c r="Q504" s="265"/>
      <c r="R504" s="265"/>
      <c r="S504" s="265"/>
      <c r="T504" s="266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7" t="s">
        <v>184</v>
      </c>
      <c r="AU504" s="267" t="s">
        <v>85</v>
      </c>
      <c r="AV504" s="14" t="s">
        <v>85</v>
      </c>
      <c r="AW504" s="14" t="s">
        <v>34</v>
      </c>
      <c r="AX504" s="14" t="s">
        <v>77</v>
      </c>
      <c r="AY504" s="267" t="s">
        <v>173</v>
      </c>
    </row>
    <row r="505" s="14" customFormat="1">
      <c r="A505" s="14"/>
      <c r="B505" s="257"/>
      <c r="C505" s="258"/>
      <c r="D505" s="242" t="s">
        <v>184</v>
      </c>
      <c r="E505" s="259" t="s">
        <v>1</v>
      </c>
      <c r="F505" s="260" t="s">
        <v>407</v>
      </c>
      <c r="G505" s="258"/>
      <c r="H505" s="261">
        <v>3.8570000000000002</v>
      </c>
      <c r="I505" s="262"/>
      <c r="J505" s="258"/>
      <c r="K505" s="258"/>
      <c r="L505" s="263"/>
      <c r="M505" s="264"/>
      <c r="N505" s="265"/>
      <c r="O505" s="265"/>
      <c r="P505" s="265"/>
      <c r="Q505" s="265"/>
      <c r="R505" s="265"/>
      <c r="S505" s="265"/>
      <c r="T505" s="26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7" t="s">
        <v>184</v>
      </c>
      <c r="AU505" s="267" t="s">
        <v>85</v>
      </c>
      <c r="AV505" s="14" t="s">
        <v>85</v>
      </c>
      <c r="AW505" s="14" t="s">
        <v>34</v>
      </c>
      <c r="AX505" s="14" t="s">
        <v>77</v>
      </c>
      <c r="AY505" s="267" t="s">
        <v>173</v>
      </c>
    </row>
    <row r="506" s="14" customFormat="1">
      <c r="A506" s="14"/>
      <c r="B506" s="257"/>
      <c r="C506" s="258"/>
      <c r="D506" s="242" t="s">
        <v>184</v>
      </c>
      <c r="E506" s="259" t="s">
        <v>1</v>
      </c>
      <c r="F506" s="260" t="s">
        <v>409</v>
      </c>
      <c r="G506" s="258"/>
      <c r="H506" s="261">
        <v>0.64000000000000001</v>
      </c>
      <c r="I506" s="262"/>
      <c r="J506" s="258"/>
      <c r="K506" s="258"/>
      <c r="L506" s="263"/>
      <c r="M506" s="264"/>
      <c r="N506" s="265"/>
      <c r="O506" s="265"/>
      <c r="P506" s="265"/>
      <c r="Q506" s="265"/>
      <c r="R506" s="265"/>
      <c r="S506" s="265"/>
      <c r="T506" s="26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7" t="s">
        <v>184</v>
      </c>
      <c r="AU506" s="267" t="s">
        <v>85</v>
      </c>
      <c r="AV506" s="14" t="s">
        <v>85</v>
      </c>
      <c r="AW506" s="14" t="s">
        <v>34</v>
      </c>
      <c r="AX506" s="14" t="s">
        <v>77</v>
      </c>
      <c r="AY506" s="267" t="s">
        <v>173</v>
      </c>
    </row>
    <row r="507" s="15" customFormat="1">
      <c r="A507" s="15"/>
      <c r="B507" s="268"/>
      <c r="C507" s="269"/>
      <c r="D507" s="242" t="s">
        <v>184</v>
      </c>
      <c r="E507" s="270" t="s">
        <v>1</v>
      </c>
      <c r="F507" s="271" t="s">
        <v>187</v>
      </c>
      <c r="G507" s="269"/>
      <c r="H507" s="272">
        <v>114.898</v>
      </c>
      <c r="I507" s="273"/>
      <c r="J507" s="269"/>
      <c r="K507" s="269"/>
      <c r="L507" s="274"/>
      <c r="M507" s="275"/>
      <c r="N507" s="276"/>
      <c r="O507" s="276"/>
      <c r="P507" s="276"/>
      <c r="Q507" s="276"/>
      <c r="R507" s="276"/>
      <c r="S507" s="276"/>
      <c r="T507" s="277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78" t="s">
        <v>184</v>
      </c>
      <c r="AU507" s="278" t="s">
        <v>85</v>
      </c>
      <c r="AV507" s="15" t="s">
        <v>180</v>
      </c>
      <c r="AW507" s="15" t="s">
        <v>34</v>
      </c>
      <c r="AX507" s="15" t="s">
        <v>21</v>
      </c>
      <c r="AY507" s="278" t="s">
        <v>173</v>
      </c>
    </row>
    <row r="508" s="2" customFormat="1" ht="16.5" customHeight="1">
      <c r="A508" s="39"/>
      <c r="B508" s="40"/>
      <c r="C508" s="291" t="s">
        <v>647</v>
      </c>
      <c r="D508" s="291" t="s">
        <v>295</v>
      </c>
      <c r="E508" s="292" t="s">
        <v>648</v>
      </c>
      <c r="F508" s="293" t="s">
        <v>649</v>
      </c>
      <c r="G508" s="294" t="s">
        <v>251</v>
      </c>
      <c r="H508" s="295">
        <v>0.040000000000000001</v>
      </c>
      <c r="I508" s="296"/>
      <c r="J508" s="297">
        <f>ROUND(I508*H508,2)</f>
        <v>0</v>
      </c>
      <c r="K508" s="293" t="s">
        <v>179</v>
      </c>
      <c r="L508" s="298"/>
      <c r="M508" s="299" t="s">
        <v>1</v>
      </c>
      <c r="N508" s="300" t="s">
        <v>42</v>
      </c>
      <c r="O508" s="92"/>
      <c r="P508" s="238">
        <f>O508*H508</f>
        <v>0</v>
      </c>
      <c r="Q508" s="238">
        <v>1</v>
      </c>
      <c r="R508" s="238">
        <f>Q508*H508</f>
        <v>0.040000000000000001</v>
      </c>
      <c r="S508" s="238">
        <v>0</v>
      </c>
      <c r="T508" s="23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0" t="s">
        <v>410</v>
      </c>
      <c r="AT508" s="240" t="s">
        <v>295</v>
      </c>
      <c r="AU508" s="240" t="s">
        <v>85</v>
      </c>
      <c r="AY508" s="18" t="s">
        <v>173</v>
      </c>
      <c r="BE508" s="241">
        <f>IF(N508="základní",J508,0)</f>
        <v>0</v>
      </c>
      <c r="BF508" s="241">
        <f>IF(N508="snížená",J508,0)</f>
        <v>0</v>
      </c>
      <c r="BG508" s="241">
        <f>IF(N508="zákl. přenesená",J508,0)</f>
        <v>0</v>
      </c>
      <c r="BH508" s="241">
        <f>IF(N508="sníž. přenesená",J508,0)</f>
        <v>0</v>
      </c>
      <c r="BI508" s="241">
        <f>IF(N508="nulová",J508,0)</f>
        <v>0</v>
      </c>
      <c r="BJ508" s="18" t="s">
        <v>21</v>
      </c>
      <c r="BK508" s="241">
        <f>ROUND(I508*H508,2)</f>
        <v>0</v>
      </c>
      <c r="BL508" s="18" t="s">
        <v>294</v>
      </c>
      <c r="BM508" s="240" t="s">
        <v>650</v>
      </c>
    </row>
    <row r="509" s="2" customFormat="1">
      <c r="A509" s="39"/>
      <c r="B509" s="40"/>
      <c r="C509" s="41"/>
      <c r="D509" s="242" t="s">
        <v>182</v>
      </c>
      <c r="E509" s="41"/>
      <c r="F509" s="243" t="s">
        <v>649</v>
      </c>
      <c r="G509" s="41"/>
      <c r="H509" s="41"/>
      <c r="I509" s="244"/>
      <c r="J509" s="41"/>
      <c r="K509" s="41"/>
      <c r="L509" s="45"/>
      <c r="M509" s="245"/>
      <c r="N509" s="246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182</v>
      </c>
      <c r="AU509" s="18" t="s">
        <v>85</v>
      </c>
    </row>
    <row r="510" s="2" customFormat="1">
      <c r="A510" s="39"/>
      <c r="B510" s="40"/>
      <c r="C510" s="41"/>
      <c r="D510" s="242" t="s">
        <v>197</v>
      </c>
      <c r="E510" s="41"/>
      <c r="F510" s="279" t="s">
        <v>651</v>
      </c>
      <c r="G510" s="41"/>
      <c r="H510" s="41"/>
      <c r="I510" s="244"/>
      <c r="J510" s="41"/>
      <c r="K510" s="41"/>
      <c r="L510" s="45"/>
      <c r="M510" s="245"/>
      <c r="N510" s="246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197</v>
      </c>
      <c r="AU510" s="18" t="s">
        <v>85</v>
      </c>
    </row>
    <row r="511" s="14" customFormat="1">
      <c r="A511" s="14"/>
      <c r="B511" s="257"/>
      <c r="C511" s="258"/>
      <c r="D511" s="242" t="s">
        <v>184</v>
      </c>
      <c r="E511" s="259" t="s">
        <v>1</v>
      </c>
      <c r="F511" s="260" t="s">
        <v>652</v>
      </c>
      <c r="G511" s="258"/>
      <c r="H511" s="261">
        <v>0.040000000000000001</v>
      </c>
      <c r="I511" s="262"/>
      <c r="J511" s="258"/>
      <c r="K511" s="258"/>
      <c r="L511" s="263"/>
      <c r="M511" s="264"/>
      <c r="N511" s="265"/>
      <c r="O511" s="265"/>
      <c r="P511" s="265"/>
      <c r="Q511" s="265"/>
      <c r="R511" s="265"/>
      <c r="S511" s="265"/>
      <c r="T511" s="26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7" t="s">
        <v>184</v>
      </c>
      <c r="AU511" s="267" t="s">
        <v>85</v>
      </c>
      <c r="AV511" s="14" t="s">
        <v>85</v>
      </c>
      <c r="AW511" s="14" t="s">
        <v>34</v>
      </c>
      <c r="AX511" s="14" t="s">
        <v>77</v>
      </c>
      <c r="AY511" s="267" t="s">
        <v>173</v>
      </c>
    </row>
    <row r="512" s="15" customFormat="1">
      <c r="A512" s="15"/>
      <c r="B512" s="268"/>
      <c r="C512" s="269"/>
      <c r="D512" s="242" t="s">
        <v>184</v>
      </c>
      <c r="E512" s="270" t="s">
        <v>1</v>
      </c>
      <c r="F512" s="271" t="s">
        <v>187</v>
      </c>
      <c r="G512" s="269"/>
      <c r="H512" s="272">
        <v>0.040000000000000001</v>
      </c>
      <c r="I512" s="273"/>
      <c r="J512" s="269"/>
      <c r="K512" s="269"/>
      <c r="L512" s="274"/>
      <c r="M512" s="275"/>
      <c r="N512" s="276"/>
      <c r="O512" s="276"/>
      <c r="P512" s="276"/>
      <c r="Q512" s="276"/>
      <c r="R512" s="276"/>
      <c r="S512" s="276"/>
      <c r="T512" s="277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78" t="s">
        <v>184</v>
      </c>
      <c r="AU512" s="278" t="s">
        <v>85</v>
      </c>
      <c r="AV512" s="15" t="s">
        <v>180</v>
      </c>
      <c r="AW512" s="15" t="s">
        <v>34</v>
      </c>
      <c r="AX512" s="15" t="s">
        <v>21</v>
      </c>
      <c r="AY512" s="278" t="s">
        <v>173</v>
      </c>
    </row>
    <row r="513" s="2" customFormat="1">
      <c r="A513" s="39"/>
      <c r="B513" s="40"/>
      <c r="C513" s="229" t="s">
        <v>653</v>
      </c>
      <c r="D513" s="229" t="s">
        <v>175</v>
      </c>
      <c r="E513" s="230" t="s">
        <v>654</v>
      </c>
      <c r="F513" s="231" t="s">
        <v>655</v>
      </c>
      <c r="G513" s="232" t="s">
        <v>178</v>
      </c>
      <c r="H513" s="233">
        <v>229.79599999999999</v>
      </c>
      <c r="I513" s="234"/>
      <c r="J513" s="235">
        <f>ROUND(I513*H513,2)</f>
        <v>0</v>
      </c>
      <c r="K513" s="231" t="s">
        <v>179</v>
      </c>
      <c r="L513" s="45"/>
      <c r="M513" s="236" t="s">
        <v>1</v>
      </c>
      <c r="N513" s="237" t="s">
        <v>42</v>
      </c>
      <c r="O513" s="92"/>
      <c r="P513" s="238">
        <f>O513*H513</f>
        <v>0</v>
      </c>
      <c r="Q513" s="238">
        <v>0</v>
      </c>
      <c r="R513" s="238">
        <f>Q513*H513</f>
        <v>0</v>
      </c>
      <c r="S513" s="238">
        <v>0</v>
      </c>
      <c r="T513" s="23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40" t="s">
        <v>294</v>
      </c>
      <c r="AT513" s="240" t="s">
        <v>175</v>
      </c>
      <c r="AU513" s="240" t="s">
        <v>85</v>
      </c>
      <c r="AY513" s="18" t="s">
        <v>173</v>
      </c>
      <c r="BE513" s="241">
        <f>IF(N513="základní",J513,0)</f>
        <v>0</v>
      </c>
      <c r="BF513" s="241">
        <f>IF(N513="snížená",J513,0)</f>
        <v>0</v>
      </c>
      <c r="BG513" s="241">
        <f>IF(N513="zákl. přenesená",J513,0)</f>
        <v>0</v>
      </c>
      <c r="BH513" s="241">
        <f>IF(N513="sníž. přenesená",J513,0)</f>
        <v>0</v>
      </c>
      <c r="BI513" s="241">
        <f>IF(N513="nulová",J513,0)</f>
        <v>0</v>
      </c>
      <c r="BJ513" s="18" t="s">
        <v>21</v>
      </c>
      <c r="BK513" s="241">
        <f>ROUND(I513*H513,2)</f>
        <v>0</v>
      </c>
      <c r="BL513" s="18" t="s">
        <v>294</v>
      </c>
      <c r="BM513" s="240" t="s">
        <v>656</v>
      </c>
    </row>
    <row r="514" s="2" customFormat="1">
      <c r="A514" s="39"/>
      <c r="B514" s="40"/>
      <c r="C514" s="41"/>
      <c r="D514" s="242" t="s">
        <v>182</v>
      </c>
      <c r="E514" s="41"/>
      <c r="F514" s="243" t="s">
        <v>657</v>
      </c>
      <c r="G514" s="41"/>
      <c r="H514" s="41"/>
      <c r="I514" s="244"/>
      <c r="J514" s="41"/>
      <c r="K514" s="41"/>
      <c r="L514" s="45"/>
      <c r="M514" s="245"/>
      <c r="N514" s="246"/>
      <c r="O514" s="92"/>
      <c r="P514" s="92"/>
      <c r="Q514" s="92"/>
      <c r="R514" s="92"/>
      <c r="S514" s="92"/>
      <c r="T514" s="93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182</v>
      </c>
      <c r="AU514" s="18" t="s">
        <v>85</v>
      </c>
    </row>
    <row r="515" s="14" customFormat="1">
      <c r="A515" s="14"/>
      <c r="B515" s="257"/>
      <c r="C515" s="258"/>
      <c r="D515" s="242" t="s">
        <v>184</v>
      </c>
      <c r="E515" s="259" t="s">
        <v>1</v>
      </c>
      <c r="F515" s="260" t="s">
        <v>658</v>
      </c>
      <c r="G515" s="258"/>
      <c r="H515" s="261">
        <v>229.79599999999999</v>
      </c>
      <c r="I515" s="262"/>
      <c r="J515" s="258"/>
      <c r="K515" s="258"/>
      <c r="L515" s="263"/>
      <c r="M515" s="264"/>
      <c r="N515" s="265"/>
      <c r="O515" s="265"/>
      <c r="P515" s="265"/>
      <c r="Q515" s="265"/>
      <c r="R515" s="265"/>
      <c r="S515" s="265"/>
      <c r="T515" s="26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7" t="s">
        <v>184</v>
      </c>
      <c r="AU515" s="267" t="s">
        <v>85</v>
      </c>
      <c r="AV515" s="14" t="s">
        <v>85</v>
      </c>
      <c r="AW515" s="14" t="s">
        <v>34</v>
      </c>
      <c r="AX515" s="14" t="s">
        <v>77</v>
      </c>
      <c r="AY515" s="267" t="s">
        <v>173</v>
      </c>
    </row>
    <row r="516" s="15" customFormat="1">
      <c r="A516" s="15"/>
      <c r="B516" s="268"/>
      <c r="C516" s="269"/>
      <c r="D516" s="242" t="s">
        <v>184</v>
      </c>
      <c r="E516" s="270" t="s">
        <v>1</v>
      </c>
      <c r="F516" s="271" t="s">
        <v>187</v>
      </c>
      <c r="G516" s="269"/>
      <c r="H516" s="272">
        <v>229.79599999999999</v>
      </c>
      <c r="I516" s="273"/>
      <c r="J516" s="269"/>
      <c r="K516" s="269"/>
      <c r="L516" s="274"/>
      <c r="M516" s="275"/>
      <c r="N516" s="276"/>
      <c r="O516" s="276"/>
      <c r="P516" s="276"/>
      <c r="Q516" s="276"/>
      <c r="R516" s="276"/>
      <c r="S516" s="276"/>
      <c r="T516" s="277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78" t="s">
        <v>184</v>
      </c>
      <c r="AU516" s="278" t="s">
        <v>85</v>
      </c>
      <c r="AV516" s="15" t="s">
        <v>180</v>
      </c>
      <c r="AW516" s="15" t="s">
        <v>34</v>
      </c>
      <c r="AX516" s="15" t="s">
        <v>21</v>
      </c>
      <c r="AY516" s="278" t="s">
        <v>173</v>
      </c>
    </row>
    <row r="517" s="2" customFormat="1" ht="16.5" customHeight="1">
      <c r="A517" s="39"/>
      <c r="B517" s="40"/>
      <c r="C517" s="291" t="s">
        <v>659</v>
      </c>
      <c r="D517" s="291" t="s">
        <v>295</v>
      </c>
      <c r="E517" s="292" t="s">
        <v>660</v>
      </c>
      <c r="F517" s="293" t="s">
        <v>661</v>
      </c>
      <c r="G517" s="294" t="s">
        <v>251</v>
      </c>
      <c r="H517" s="295">
        <v>0.091999999999999998</v>
      </c>
      <c r="I517" s="296"/>
      <c r="J517" s="297">
        <f>ROUND(I517*H517,2)</f>
        <v>0</v>
      </c>
      <c r="K517" s="293" t="s">
        <v>179</v>
      </c>
      <c r="L517" s="298"/>
      <c r="M517" s="299" t="s">
        <v>1</v>
      </c>
      <c r="N517" s="300" t="s">
        <v>42</v>
      </c>
      <c r="O517" s="92"/>
      <c r="P517" s="238">
        <f>O517*H517</f>
        <v>0</v>
      </c>
      <c r="Q517" s="238">
        <v>1</v>
      </c>
      <c r="R517" s="238">
        <f>Q517*H517</f>
        <v>0.091999999999999998</v>
      </c>
      <c r="S517" s="238">
        <v>0</v>
      </c>
      <c r="T517" s="23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40" t="s">
        <v>410</v>
      </c>
      <c r="AT517" s="240" t="s">
        <v>295</v>
      </c>
      <c r="AU517" s="240" t="s">
        <v>85</v>
      </c>
      <c r="AY517" s="18" t="s">
        <v>173</v>
      </c>
      <c r="BE517" s="241">
        <f>IF(N517="základní",J517,0)</f>
        <v>0</v>
      </c>
      <c r="BF517" s="241">
        <f>IF(N517="snížená",J517,0)</f>
        <v>0</v>
      </c>
      <c r="BG517" s="241">
        <f>IF(N517="zákl. přenesená",J517,0)</f>
        <v>0</v>
      </c>
      <c r="BH517" s="241">
        <f>IF(N517="sníž. přenesená",J517,0)</f>
        <v>0</v>
      </c>
      <c r="BI517" s="241">
        <f>IF(N517="nulová",J517,0)</f>
        <v>0</v>
      </c>
      <c r="BJ517" s="18" t="s">
        <v>21</v>
      </c>
      <c r="BK517" s="241">
        <f>ROUND(I517*H517,2)</f>
        <v>0</v>
      </c>
      <c r="BL517" s="18" t="s">
        <v>294</v>
      </c>
      <c r="BM517" s="240" t="s">
        <v>662</v>
      </c>
    </row>
    <row r="518" s="2" customFormat="1">
      <c r="A518" s="39"/>
      <c r="B518" s="40"/>
      <c r="C518" s="41"/>
      <c r="D518" s="242" t="s">
        <v>182</v>
      </c>
      <c r="E518" s="41"/>
      <c r="F518" s="243" t="s">
        <v>661</v>
      </c>
      <c r="G518" s="41"/>
      <c r="H518" s="41"/>
      <c r="I518" s="244"/>
      <c r="J518" s="41"/>
      <c r="K518" s="41"/>
      <c r="L518" s="45"/>
      <c r="M518" s="245"/>
      <c r="N518" s="246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182</v>
      </c>
      <c r="AU518" s="18" t="s">
        <v>85</v>
      </c>
    </row>
    <row r="519" s="2" customFormat="1">
      <c r="A519" s="39"/>
      <c r="B519" s="40"/>
      <c r="C519" s="41"/>
      <c r="D519" s="242" t="s">
        <v>197</v>
      </c>
      <c r="E519" s="41"/>
      <c r="F519" s="279" t="s">
        <v>663</v>
      </c>
      <c r="G519" s="41"/>
      <c r="H519" s="41"/>
      <c r="I519" s="244"/>
      <c r="J519" s="41"/>
      <c r="K519" s="41"/>
      <c r="L519" s="45"/>
      <c r="M519" s="245"/>
      <c r="N519" s="246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197</v>
      </c>
      <c r="AU519" s="18" t="s">
        <v>85</v>
      </c>
    </row>
    <row r="520" s="14" customFormat="1">
      <c r="A520" s="14"/>
      <c r="B520" s="257"/>
      <c r="C520" s="258"/>
      <c r="D520" s="242" t="s">
        <v>184</v>
      </c>
      <c r="E520" s="259" t="s">
        <v>1</v>
      </c>
      <c r="F520" s="260" t="s">
        <v>664</v>
      </c>
      <c r="G520" s="258"/>
      <c r="H520" s="261">
        <v>0.091999999999999998</v>
      </c>
      <c r="I520" s="262"/>
      <c r="J520" s="258"/>
      <c r="K520" s="258"/>
      <c r="L520" s="263"/>
      <c r="M520" s="264"/>
      <c r="N520" s="265"/>
      <c r="O520" s="265"/>
      <c r="P520" s="265"/>
      <c r="Q520" s="265"/>
      <c r="R520" s="265"/>
      <c r="S520" s="265"/>
      <c r="T520" s="266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7" t="s">
        <v>184</v>
      </c>
      <c r="AU520" s="267" t="s">
        <v>85</v>
      </c>
      <c r="AV520" s="14" t="s">
        <v>85</v>
      </c>
      <c r="AW520" s="14" t="s">
        <v>34</v>
      </c>
      <c r="AX520" s="14" t="s">
        <v>77</v>
      </c>
      <c r="AY520" s="267" t="s">
        <v>173</v>
      </c>
    </row>
    <row r="521" s="15" customFormat="1">
      <c r="A521" s="15"/>
      <c r="B521" s="268"/>
      <c r="C521" s="269"/>
      <c r="D521" s="242" t="s">
        <v>184</v>
      </c>
      <c r="E521" s="270" t="s">
        <v>1</v>
      </c>
      <c r="F521" s="271" t="s">
        <v>187</v>
      </c>
      <c r="G521" s="269"/>
      <c r="H521" s="272">
        <v>0.091999999999999998</v>
      </c>
      <c r="I521" s="273"/>
      <c r="J521" s="269"/>
      <c r="K521" s="269"/>
      <c r="L521" s="274"/>
      <c r="M521" s="275"/>
      <c r="N521" s="276"/>
      <c r="O521" s="276"/>
      <c r="P521" s="276"/>
      <c r="Q521" s="276"/>
      <c r="R521" s="276"/>
      <c r="S521" s="276"/>
      <c r="T521" s="277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78" t="s">
        <v>184</v>
      </c>
      <c r="AU521" s="278" t="s">
        <v>85</v>
      </c>
      <c r="AV521" s="15" t="s">
        <v>180</v>
      </c>
      <c r="AW521" s="15" t="s">
        <v>34</v>
      </c>
      <c r="AX521" s="15" t="s">
        <v>21</v>
      </c>
      <c r="AY521" s="278" t="s">
        <v>173</v>
      </c>
    </row>
    <row r="522" s="2" customFormat="1">
      <c r="A522" s="39"/>
      <c r="B522" s="40"/>
      <c r="C522" s="229" t="s">
        <v>665</v>
      </c>
      <c r="D522" s="229" t="s">
        <v>175</v>
      </c>
      <c r="E522" s="230" t="s">
        <v>666</v>
      </c>
      <c r="F522" s="231" t="s">
        <v>667</v>
      </c>
      <c r="G522" s="232" t="s">
        <v>251</v>
      </c>
      <c r="H522" s="233">
        <v>0.13200000000000001</v>
      </c>
      <c r="I522" s="234"/>
      <c r="J522" s="235">
        <f>ROUND(I522*H522,2)</f>
        <v>0</v>
      </c>
      <c r="K522" s="231" t="s">
        <v>179</v>
      </c>
      <c r="L522" s="45"/>
      <c r="M522" s="236" t="s">
        <v>1</v>
      </c>
      <c r="N522" s="237" t="s">
        <v>42</v>
      </c>
      <c r="O522" s="92"/>
      <c r="P522" s="238">
        <f>O522*H522</f>
        <v>0</v>
      </c>
      <c r="Q522" s="238">
        <v>0</v>
      </c>
      <c r="R522" s="238">
        <f>Q522*H522</f>
        <v>0</v>
      </c>
      <c r="S522" s="238">
        <v>0</v>
      </c>
      <c r="T522" s="23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0" t="s">
        <v>294</v>
      </c>
      <c r="AT522" s="240" t="s">
        <v>175</v>
      </c>
      <c r="AU522" s="240" t="s">
        <v>85</v>
      </c>
      <c r="AY522" s="18" t="s">
        <v>173</v>
      </c>
      <c r="BE522" s="241">
        <f>IF(N522="základní",J522,0)</f>
        <v>0</v>
      </c>
      <c r="BF522" s="241">
        <f>IF(N522="snížená",J522,0)</f>
        <v>0</v>
      </c>
      <c r="BG522" s="241">
        <f>IF(N522="zákl. přenesená",J522,0)</f>
        <v>0</v>
      </c>
      <c r="BH522" s="241">
        <f>IF(N522="sníž. přenesená",J522,0)</f>
        <v>0</v>
      </c>
      <c r="BI522" s="241">
        <f>IF(N522="nulová",J522,0)</f>
        <v>0</v>
      </c>
      <c r="BJ522" s="18" t="s">
        <v>21</v>
      </c>
      <c r="BK522" s="241">
        <f>ROUND(I522*H522,2)</f>
        <v>0</v>
      </c>
      <c r="BL522" s="18" t="s">
        <v>294</v>
      </c>
      <c r="BM522" s="240" t="s">
        <v>668</v>
      </c>
    </row>
    <row r="523" s="2" customFormat="1">
      <c r="A523" s="39"/>
      <c r="B523" s="40"/>
      <c r="C523" s="41"/>
      <c r="D523" s="242" t="s">
        <v>182</v>
      </c>
      <c r="E523" s="41"/>
      <c r="F523" s="243" t="s">
        <v>669</v>
      </c>
      <c r="G523" s="41"/>
      <c r="H523" s="41"/>
      <c r="I523" s="244"/>
      <c r="J523" s="41"/>
      <c r="K523" s="41"/>
      <c r="L523" s="45"/>
      <c r="M523" s="245"/>
      <c r="N523" s="246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182</v>
      </c>
      <c r="AU523" s="18" t="s">
        <v>85</v>
      </c>
    </row>
    <row r="524" s="2" customFormat="1">
      <c r="A524" s="39"/>
      <c r="B524" s="40"/>
      <c r="C524" s="229" t="s">
        <v>670</v>
      </c>
      <c r="D524" s="229" t="s">
        <v>175</v>
      </c>
      <c r="E524" s="230" t="s">
        <v>671</v>
      </c>
      <c r="F524" s="231" t="s">
        <v>672</v>
      </c>
      <c r="G524" s="232" t="s">
        <v>251</v>
      </c>
      <c r="H524" s="233">
        <v>0.13200000000000001</v>
      </c>
      <c r="I524" s="234"/>
      <c r="J524" s="235">
        <f>ROUND(I524*H524,2)</f>
        <v>0</v>
      </c>
      <c r="K524" s="231" t="s">
        <v>179</v>
      </c>
      <c r="L524" s="45"/>
      <c r="M524" s="236" t="s">
        <v>1</v>
      </c>
      <c r="N524" s="237" t="s">
        <v>42</v>
      </c>
      <c r="O524" s="92"/>
      <c r="P524" s="238">
        <f>O524*H524</f>
        <v>0</v>
      </c>
      <c r="Q524" s="238">
        <v>0</v>
      </c>
      <c r="R524" s="238">
        <f>Q524*H524</f>
        <v>0</v>
      </c>
      <c r="S524" s="238">
        <v>0</v>
      </c>
      <c r="T524" s="23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0" t="s">
        <v>294</v>
      </c>
      <c r="AT524" s="240" t="s">
        <v>175</v>
      </c>
      <c r="AU524" s="240" t="s">
        <v>85</v>
      </c>
      <c r="AY524" s="18" t="s">
        <v>173</v>
      </c>
      <c r="BE524" s="241">
        <f>IF(N524="základní",J524,0)</f>
        <v>0</v>
      </c>
      <c r="BF524" s="241">
        <f>IF(N524="snížená",J524,0)</f>
        <v>0</v>
      </c>
      <c r="BG524" s="241">
        <f>IF(N524="zákl. přenesená",J524,0)</f>
        <v>0</v>
      </c>
      <c r="BH524" s="241">
        <f>IF(N524="sníž. přenesená",J524,0)</f>
        <v>0</v>
      </c>
      <c r="BI524" s="241">
        <f>IF(N524="nulová",J524,0)</f>
        <v>0</v>
      </c>
      <c r="BJ524" s="18" t="s">
        <v>21</v>
      </c>
      <c r="BK524" s="241">
        <f>ROUND(I524*H524,2)</f>
        <v>0</v>
      </c>
      <c r="BL524" s="18" t="s">
        <v>294</v>
      </c>
      <c r="BM524" s="240" t="s">
        <v>673</v>
      </c>
    </row>
    <row r="525" s="2" customFormat="1">
      <c r="A525" s="39"/>
      <c r="B525" s="40"/>
      <c r="C525" s="41"/>
      <c r="D525" s="242" t="s">
        <v>182</v>
      </c>
      <c r="E525" s="41"/>
      <c r="F525" s="243" t="s">
        <v>674</v>
      </c>
      <c r="G525" s="41"/>
      <c r="H525" s="41"/>
      <c r="I525" s="244"/>
      <c r="J525" s="41"/>
      <c r="K525" s="41"/>
      <c r="L525" s="45"/>
      <c r="M525" s="245"/>
      <c r="N525" s="246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182</v>
      </c>
      <c r="AU525" s="18" t="s">
        <v>85</v>
      </c>
    </row>
    <row r="526" s="2" customFormat="1">
      <c r="A526" s="39"/>
      <c r="B526" s="40"/>
      <c r="C526" s="41"/>
      <c r="D526" s="242" t="s">
        <v>197</v>
      </c>
      <c r="E526" s="41"/>
      <c r="F526" s="279" t="s">
        <v>633</v>
      </c>
      <c r="G526" s="41"/>
      <c r="H526" s="41"/>
      <c r="I526" s="244"/>
      <c r="J526" s="41"/>
      <c r="K526" s="41"/>
      <c r="L526" s="45"/>
      <c r="M526" s="301"/>
      <c r="N526" s="302"/>
      <c r="O526" s="303"/>
      <c r="P526" s="303"/>
      <c r="Q526" s="303"/>
      <c r="R526" s="303"/>
      <c r="S526" s="303"/>
      <c r="T526" s="304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197</v>
      </c>
      <c r="AU526" s="18" t="s">
        <v>85</v>
      </c>
    </row>
    <row r="527" s="2" customFormat="1" ht="6.96" customHeight="1">
      <c r="A527" s="39"/>
      <c r="B527" s="67"/>
      <c r="C527" s="68"/>
      <c r="D527" s="68"/>
      <c r="E527" s="68"/>
      <c r="F527" s="68"/>
      <c r="G527" s="68"/>
      <c r="H527" s="68"/>
      <c r="I527" s="68"/>
      <c r="J527" s="68"/>
      <c r="K527" s="68"/>
      <c r="L527" s="45"/>
      <c r="M527" s="39"/>
      <c r="O527" s="39"/>
      <c r="P527" s="39"/>
      <c r="Q527" s="39"/>
      <c r="R527" s="39"/>
      <c r="S527" s="39"/>
      <c r="T527" s="39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</row>
  </sheetData>
  <sheetProtection sheet="1" autoFilter="0" formatColumns="0" formatRows="0" objects="1" scenarios="1" spinCount="100000" saltValue="kaXCt+YWu49z3H/n+2v5WLmgHPgxqI0FF2yfPNPdwpE4IFB9P09RDp13vsI6G27jJhHaAx9PkIpfqNbr359wqQ==" hashValue="RP0vOZm1foetC2xu5dbNC8p9rTGzmmW+PtVa9Oek0eLw7KLPxC+3xmnWmSEK12VVRuOW1uQifVgQCCk9MnGCfA==" algorithmName="SHA-512" password="CC35"/>
  <autoFilter ref="C135:K52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2:H122"/>
    <mergeCell ref="E126:H126"/>
    <mergeCell ref="E124:H124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134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zakázky'!K6</f>
        <v>Oprava mostních objektů v úseku Ohníč - Bílina</v>
      </c>
      <c r="F7" s="152"/>
      <c r="G7" s="152"/>
      <c r="H7" s="152"/>
      <c r="L7" s="21"/>
    </row>
    <row r="8">
      <c r="B8" s="21"/>
      <c r="D8" s="152" t="s">
        <v>135</v>
      </c>
      <c r="L8" s="21"/>
    </row>
    <row r="9" s="1" customFormat="1" ht="16.5" customHeight="1">
      <c r="B9" s="21"/>
      <c r="E9" s="153" t="s">
        <v>136</v>
      </c>
      <c r="F9" s="1"/>
      <c r="G9" s="1"/>
      <c r="H9" s="1"/>
      <c r="L9" s="21"/>
    </row>
    <row r="10" s="1" customFormat="1" ht="12" customHeight="1">
      <c r="B10" s="21"/>
      <c r="D10" s="152" t="s">
        <v>137</v>
      </c>
      <c r="L10" s="21"/>
    </row>
    <row r="11" s="2" customFormat="1" ht="16.5" customHeight="1">
      <c r="A11" s="39"/>
      <c r="B11" s="45"/>
      <c r="C11" s="39"/>
      <c r="D11" s="39"/>
      <c r="E11" s="154" t="s">
        <v>138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139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675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19</v>
      </c>
      <c r="E15" s="39"/>
      <c r="F15" s="142" t="s">
        <v>1</v>
      </c>
      <c r="G15" s="39"/>
      <c r="H15" s="39"/>
      <c r="I15" s="152" t="s">
        <v>20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22</v>
      </c>
      <c r="E16" s="39"/>
      <c r="F16" s="142" t="s">
        <v>23</v>
      </c>
      <c r="G16" s="39"/>
      <c r="H16" s="39"/>
      <c r="I16" s="152" t="s">
        <v>24</v>
      </c>
      <c r="J16" s="156" t="str">
        <f>'Rekapitulace zakázky'!AN8</f>
        <v>13. 5. 2021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28</v>
      </c>
      <c r="E18" s="39"/>
      <c r="F18" s="39"/>
      <c r="G18" s="39"/>
      <c r="H18" s="39"/>
      <c r="I18" s="152" t="s">
        <v>29</v>
      </c>
      <c r="J18" s="142" t="str">
        <f>IF('Rekapitulace zakázky'!AN10="","",'Rekapitulace zakázky'!AN10)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zakázky'!E11="","",'Rekapitulace zakázky'!E11)</f>
        <v xml:space="preserve"> </v>
      </c>
      <c r="F19" s="39"/>
      <c r="G19" s="39"/>
      <c r="H19" s="39"/>
      <c r="I19" s="152" t="s">
        <v>30</v>
      </c>
      <c r="J19" s="142" t="str">
        <f>IF('Rekapitulace zakázky'!AN11="","",'Rekapitulace zakázky'!AN11)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31</v>
      </c>
      <c r="E21" s="39"/>
      <c r="F21" s="39"/>
      <c r="G21" s="39"/>
      <c r="H21" s="39"/>
      <c r="I21" s="152" t="s">
        <v>29</v>
      </c>
      <c r="J21" s="34" t="str">
        <f>'Rekapitulace zakázky'!AN13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zakázky'!E14</f>
        <v>Vyplň údaj</v>
      </c>
      <c r="F22" s="142"/>
      <c r="G22" s="142"/>
      <c r="H22" s="142"/>
      <c r="I22" s="152" t="s">
        <v>30</v>
      </c>
      <c r="J22" s="34" t="str">
        <f>'Rekapitulace zakázky'!AN14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33</v>
      </c>
      <c r="E24" s="39"/>
      <c r="F24" s="39"/>
      <c r="G24" s="39"/>
      <c r="H24" s="39"/>
      <c r="I24" s="152" t="s">
        <v>29</v>
      </c>
      <c r="J24" s="142" t="str">
        <f>IF('Rekapitulace zakázky'!AN16="","",'Rekapitulace zakázky'!AN16)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zakázky'!E17="","",'Rekapitulace zakázky'!E17)</f>
        <v xml:space="preserve"> </v>
      </c>
      <c r="F25" s="39"/>
      <c r="G25" s="39"/>
      <c r="H25" s="39"/>
      <c r="I25" s="152" t="s">
        <v>30</v>
      </c>
      <c r="J25" s="142" t="str">
        <f>IF('Rekapitulace zakázky'!AN17="","",'Rekapitulace zakázky'!AN17)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35</v>
      </c>
      <c r="E27" s="39"/>
      <c r="F27" s="39"/>
      <c r="G27" s="39"/>
      <c r="H27" s="39"/>
      <c r="I27" s="152" t="s">
        <v>29</v>
      </c>
      <c r="J27" s="142" t="str">
        <f>IF('Rekapitulace zakázky'!AN19="","",'Rekapitulace zakázky'!AN19)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zakázky'!E20="","",'Rekapitulace zakázky'!E20)</f>
        <v xml:space="preserve"> </v>
      </c>
      <c r="F28" s="39"/>
      <c r="G28" s="39"/>
      <c r="H28" s="39"/>
      <c r="I28" s="152" t="s">
        <v>30</v>
      </c>
      <c r="J28" s="142" t="str">
        <f>IF('Rekapitulace zakázky'!AN20="","",'Rekapitulace zakázky'!AN20)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37</v>
      </c>
      <c r="E34" s="39"/>
      <c r="F34" s="39"/>
      <c r="G34" s="39"/>
      <c r="H34" s="39"/>
      <c r="I34" s="39"/>
      <c r="J34" s="163">
        <f>ROUND(J127,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39</v>
      </c>
      <c r="G36" s="39"/>
      <c r="H36" s="39"/>
      <c r="I36" s="164" t="s">
        <v>38</v>
      </c>
      <c r="J36" s="164" t="s">
        <v>40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4" t="s">
        <v>41</v>
      </c>
      <c r="E37" s="152" t="s">
        <v>42</v>
      </c>
      <c r="F37" s="165">
        <f>ROUND((SUM(BE127:BE182)),  2)</f>
        <v>0</v>
      </c>
      <c r="G37" s="39"/>
      <c r="H37" s="39"/>
      <c r="I37" s="166">
        <v>0.20999999999999999</v>
      </c>
      <c r="J37" s="165">
        <f>ROUND(((SUM(BE127:BE182))*I37),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43</v>
      </c>
      <c r="F38" s="165">
        <f>ROUND((SUM(BF127:BF182)),  2)</f>
        <v>0</v>
      </c>
      <c r="G38" s="39"/>
      <c r="H38" s="39"/>
      <c r="I38" s="166">
        <v>0.14999999999999999</v>
      </c>
      <c r="J38" s="165">
        <f>ROUND(((SUM(BF127:BF182))*I38),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44</v>
      </c>
      <c r="F39" s="165">
        <f>ROUND((SUM(BG127:BG182)),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45</v>
      </c>
      <c r="F40" s="165">
        <f>ROUND((SUM(BH127:BH182)),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46</v>
      </c>
      <c r="F41" s="165">
        <f>ROUND((SUM(BI127:BI182)),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47</v>
      </c>
      <c r="E43" s="169"/>
      <c r="F43" s="169"/>
      <c r="G43" s="170" t="s">
        <v>48</v>
      </c>
      <c r="H43" s="171" t="s">
        <v>49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50</v>
      </c>
      <c r="E50" s="175"/>
      <c r="F50" s="175"/>
      <c r="G50" s="174" t="s">
        <v>51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7"/>
      <c r="J61" s="179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54</v>
      </c>
      <c r="E65" s="180"/>
      <c r="F65" s="180"/>
      <c r="G65" s="174" t="s">
        <v>55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7"/>
      <c r="J76" s="179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Oprava mostních objektů v úseku Ohníč - Bílina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136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137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86" t="s">
        <v>138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139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002 - km 13,865 - svršek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22</v>
      </c>
      <c r="D93" s="41"/>
      <c r="E93" s="41"/>
      <c r="F93" s="28" t="str">
        <f>F16</f>
        <v xml:space="preserve"> </v>
      </c>
      <c r="G93" s="41"/>
      <c r="H93" s="41"/>
      <c r="I93" s="33" t="s">
        <v>24</v>
      </c>
      <c r="J93" s="80" t="str">
        <f>IF(J16="","",J16)</f>
        <v>13. 5. 2021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28</v>
      </c>
      <c r="D95" s="41"/>
      <c r="E95" s="41"/>
      <c r="F95" s="28" t="str">
        <f>E19</f>
        <v xml:space="preserve"> </v>
      </c>
      <c r="G95" s="41"/>
      <c r="H95" s="41"/>
      <c r="I95" s="33" t="s">
        <v>33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IF(E22="","",E22)</f>
        <v>Vyplň údaj</v>
      </c>
      <c r="G96" s="41"/>
      <c r="H96" s="41"/>
      <c r="I96" s="33" t="s">
        <v>35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7" t="s">
        <v>142</v>
      </c>
      <c r="D98" s="188"/>
      <c r="E98" s="188"/>
      <c r="F98" s="188"/>
      <c r="G98" s="188"/>
      <c r="H98" s="188"/>
      <c r="I98" s="188"/>
      <c r="J98" s="189" t="s">
        <v>143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0" t="s">
        <v>144</v>
      </c>
      <c r="D100" s="41"/>
      <c r="E100" s="41"/>
      <c r="F100" s="41"/>
      <c r="G100" s="41"/>
      <c r="H100" s="41"/>
      <c r="I100" s="41"/>
      <c r="J100" s="111">
        <f>J127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145</v>
      </c>
    </row>
    <row r="101" s="9" customFormat="1" ht="24.96" customHeight="1">
      <c r="A101" s="9"/>
      <c r="B101" s="191"/>
      <c r="C101" s="192"/>
      <c r="D101" s="193" t="s">
        <v>146</v>
      </c>
      <c r="E101" s="194"/>
      <c r="F101" s="194"/>
      <c r="G101" s="194"/>
      <c r="H101" s="194"/>
      <c r="I101" s="194"/>
      <c r="J101" s="195">
        <f>J128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33"/>
      <c r="D102" s="198" t="s">
        <v>676</v>
      </c>
      <c r="E102" s="199"/>
      <c r="F102" s="199"/>
      <c r="G102" s="199"/>
      <c r="H102" s="199"/>
      <c r="I102" s="199"/>
      <c r="J102" s="200">
        <f>J129</f>
        <v>0</v>
      </c>
      <c r="K102" s="133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1"/>
      <c r="C103" s="192"/>
      <c r="D103" s="193" t="s">
        <v>677</v>
      </c>
      <c r="E103" s="194"/>
      <c r="F103" s="194"/>
      <c r="G103" s="194"/>
      <c r="H103" s="194"/>
      <c r="I103" s="194"/>
      <c r="J103" s="195">
        <f>J166</f>
        <v>0</v>
      </c>
      <c r="K103" s="192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5" t="str">
        <f>E7</f>
        <v>Oprava mostních objektů v úseku Ohníč - Bílina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135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1" customFormat="1" ht="16.5" customHeight="1">
      <c r="B115" s="22"/>
      <c r="C115" s="23"/>
      <c r="D115" s="23"/>
      <c r="E115" s="185" t="s">
        <v>136</v>
      </c>
      <c r="F115" s="23"/>
      <c r="G115" s="23"/>
      <c r="H115" s="23"/>
      <c r="I115" s="23"/>
      <c r="J115" s="23"/>
      <c r="K115" s="23"/>
      <c r="L115" s="21"/>
    </row>
    <row r="116" s="1" customFormat="1" ht="12" customHeight="1">
      <c r="B116" s="22"/>
      <c r="C116" s="33" t="s">
        <v>137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6" t="s">
        <v>138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139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E13</f>
        <v>002 - km 13,865 - svršek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22</v>
      </c>
      <c r="D121" s="41"/>
      <c r="E121" s="41"/>
      <c r="F121" s="28" t="str">
        <f>F16</f>
        <v xml:space="preserve"> </v>
      </c>
      <c r="G121" s="41"/>
      <c r="H121" s="41"/>
      <c r="I121" s="33" t="s">
        <v>24</v>
      </c>
      <c r="J121" s="80" t="str">
        <f>IF(J16="","",J16)</f>
        <v>13. 5. 2021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E19</f>
        <v xml:space="preserve"> </v>
      </c>
      <c r="G123" s="41"/>
      <c r="H123" s="41"/>
      <c r="I123" s="33" t="s">
        <v>33</v>
      </c>
      <c r="J123" s="37" t="str">
        <f>E25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31</v>
      </c>
      <c r="D124" s="41"/>
      <c r="E124" s="41"/>
      <c r="F124" s="28" t="str">
        <f>IF(E22="","",E22)</f>
        <v>Vyplň údaj</v>
      </c>
      <c r="G124" s="41"/>
      <c r="H124" s="41"/>
      <c r="I124" s="33" t="s">
        <v>35</v>
      </c>
      <c r="J124" s="37" t="str">
        <f>E28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2"/>
      <c r="B126" s="203"/>
      <c r="C126" s="204" t="s">
        <v>159</v>
      </c>
      <c r="D126" s="205" t="s">
        <v>62</v>
      </c>
      <c r="E126" s="205" t="s">
        <v>58</v>
      </c>
      <c r="F126" s="205" t="s">
        <v>59</v>
      </c>
      <c r="G126" s="205" t="s">
        <v>160</v>
      </c>
      <c r="H126" s="205" t="s">
        <v>161</v>
      </c>
      <c r="I126" s="205" t="s">
        <v>162</v>
      </c>
      <c r="J126" s="205" t="s">
        <v>143</v>
      </c>
      <c r="K126" s="206" t="s">
        <v>163</v>
      </c>
      <c r="L126" s="207"/>
      <c r="M126" s="101" t="s">
        <v>1</v>
      </c>
      <c r="N126" s="102" t="s">
        <v>41</v>
      </c>
      <c r="O126" s="102" t="s">
        <v>164</v>
      </c>
      <c r="P126" s="102" t="s">
        <v>165</v>
      </c>
      <c r="Q126" s="102" t="s">
        <v>166</v>
      </c>
      <c r="R126" s="102" t="s">
        <v>167</v>
      </c>
      <c r="S126" s="102" t="s">
        <v>168</v>
      </c>
      <c r="T126" s="103" t="s">
        <v>169</v>
      </c>
      <c r="U126" s="202"/>
      <c r="V126" s="202"/>
      <c r="W126" s="202"/>
      <c r="X126" s="202"/>
      <c r="Y126" s="202"/>
      <c r="Z126" s="202"/>
      <c r="AA126" s="202"/>
      <c r="AB126" s="202"/>
      <c r="AC126" s="202"/>
      <c r="AD126" s="202"/>
      <c r="AE126" s="202"/>
    </row>
    <row r="127" s="2" customFormat="1" ht="22.8" customHeight="1">
      <c r="A127" s="39"/>
      <c r="B127" s="40"/>
      <c r="C127" s="108" t="s">
        <v>170</v>
      </c>
      <c r="D127" s="41"/>
      <c r="E127" s="41"/>
      <c r="F127" s="41"/>
      <c r="G127" s="41"/>
      <c r="H127" s="41"/>
      <c r="I127" s="41"/>
      <c r="J127" s="208">
        <f>BK127</f>
        <v>0</v>
      </c>
      <c r="K127" s="41"/>
      <c r="L127" s="45"/>
      <c r="M127" s="104"/>
      <c r="N127" s="209"/>
      <c r="O127" s="105"/>
      <c r="P127" s="210">
        <f>P128+P166</f>
        <v>0</v>
      </c>
      <c r="Q127" s="105"/>
      <c r="R127" s="210">
        <f>R128+R166</f>
        <v>44.370000000000005</v>
      </c>
      <c r="S127" s="105"/>
      <c r="T127" s="211">
        <f>T128+T166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76</v>
      </c>
      <c r="AU127" s="18" t="s">
        <v>145</v>
      </c>
      <c r="BK127" s="212">
        <f>BK128+BK166</f>
        <v>0</v>
      </c>
    </row>
    <row r="128" s="12" customFormat="1" ht="25.92" customHeight="1">
      <c r="A128" s="12"/>
      <c r="B128" s="213"/>
      <c r="C128" s="214"/>
      <c r="D128" s="215" t="s">
        <v>76</v>
      </c>
      <c r="E128" s="216" t="s">
        <v>171</v>
      </c>
      <c r="F128" s="216" t="s">
        <v>172</v>
      </c>
      <c r="G128" s="214"/>
      <c r="H128" s="214"/>
      <c r="I128" s="217"/>
      <c r="J128" s="218">
        <f>BK128</f>
        <v>0</v>
      </c>
      <c r="K128" s="214"/>
      <c r="L128" s="219"/>
      <c r="M128" s="220"/>
      <c r="N128" s="221"/>
      <c r="O128" s="221"/>
      <c r="P128" s="222">
        <f>P129</f>
        <v>0</v>
      </c>
      <c r="Q128" s="221"/>
      <c r="R128" s="222">
        <f>R129</f>
        <v>44.370000000000005</v>
      </c>
      <c r="S128" s="221"/>
      <c r="T128" s="223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21</v>
      </c>
      <c r="AT128" s="225" t="s">
        <v>76</v>
      </c>
      <c r="AU128" s="225" t="s">
        <v>77</v>
      </c>
      <c r="AY128" s="224" t="s">
        <v>173</v>
      </c>
      <c r="BK128" s="226">
        <f>BK129</f>
        <v>0</v>
      </c>
    </row>
    <row r="129" s="12" customFormat="1" ht="22.8" customHeight="1">
      <c r="A129" s="12"/>
      <c r="B129" s="213"/>
      <c r="C129" s="214"/>
      <c r="D129" s="215" t="s">
        <v>76</v>
      </c>
      <c r="E129" s="227" t="s">
        <v>207</v>
      </c>
      <c r="F129" s="227" t="s">
        <v>678</v>
      </c>
      <c r="G129" s="214"/>
      <c r="H129" s="214"/>
      <c r="I129" s="217"/>
      <c r="J129" s="228">
        <f>BK129</f>
        <v>0</v>
      </c>
      <c r="K129" s="214"/>
      <c r="L129" s="219"/>
      <c r="M129" s="220"/>
      <c r="N129" s="221"/>
      <c r="O129" s="221"/>
      <c r="P129" s="222">
        <f>SUM(P130:P165)</f>
        <v>0</v>
      </c>
      <c r="Q129" s="221"/>
      <c r="R129" s="222">
        <f>SUM(R130:R165)</f>
        <v>44.370000000000005</v>
      </c>
      <c r="S129" s="221"/>
      <c r="T129" s="223">
        <f>SUM(T130:T165)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21</v>
      </c>
      <c r="AT129" s="225" t="s">
        <v>76</v>
      </c>
      <c r="AU129" s="225" t="s">
        <v>21</v>
      </c>
      <c r="AY129" s="224" t="s">
        <v>173</v>
      </c>
      <c r="BK129" s="226">
        <f>SUM(BK130:BK165)</f>
        <v>0</v>
      </c>
    </row>
    <row r="130" s="2" customFormat="1">
      <c r="A130" s="39"/>
      <c r="B130" s="40"/>
      <c r="C130" s="229" t="s">
        <v>21</v>
      </c>
      <c r="D130" s="229" t="s">
        <v>175</v>
      </c>
      <c r="E130" s="230" t="s">
        <v>679</v>
      </c>
      <c r="F130" s="231" t="s">
        <v>680</v>
      </c>
      <c r="G130" s="232" t="s">
        <v>178</v>
      </c>
      <c r="H130" s="233">
        <v>45.149999999999999</v>
      </c>
      <c r="I130" s="234"/>
      <c r="J130" s="235">
        <f>ROUND(I130*H130,2)</f>
        <v>0</v>
      </c>
      <c r="K130" s="231" t="s">
        <v>681</v>
      </c>
      <c r="L130" s="45"/>
      <c r="M130" s="236" t="s">
        <v>1</v>
      </c>
      <c r="N130" s="237" t="s">
        <v>42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180</v>
      </c>
      <c r="AT130" s="240" t="s">
        <v>175</v>
      </c>
      <c r="AU130" s="240" t="s">
        <v>85</v>
      </c>
      <c r="AY130" s="18" t="s">
        <v>173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21</v>
      </c>
      <c r="BK130" s="241">
        <f>ROUND(I130*H130,2)</f>
        <v>0</v>
      </c>
      <c r="BL130" s="18" t="s">
        <v>180</v>
      </c>
      <c r="BM130" s="240" t="s">
        <v>682</v>
      </c>
    </row>
    <row r="131" s="2" customFormat="1">
      <c r="A131" s="39"/>
      <c r="B131" s="40"/>
      <c r="C131" s="41"/>
      <c r="D131" s="242" t="s">
        <v>182</v>
      </c>
      <c r="E131" s="41"/>
      <c r="F131" s="243" t="s">
        <v>683</v>
      </c>
      <c r="G131" s="41"/>
      <c r="H131" s="41"/>
      <c r="I131" s="244"/>
      <c r="J131" s="41"/>
      <c r="K131" s="41"/>
      <c r="L131" s="45"/>
      <c r="M131" s="245"/>
      <c r="N131" s="24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182</v>
      </c>
      <c r="AU131" s="18" t="s">
        <v>85</v>
      </c>
    </row>
    <row r="132" s="14" customFormat="1">
      <c r="A132" s="14"/>
      <c r="B132" s="257"/>
      <c r="C132" s="258"/>
      <c r="D132" s="242" t="s">
        <v>184</v>
      </c>
      <c r="E132" s="259" t="s">
        <v>1</v>
      </c>
      <c r="F132" s="260" t="s">
        <v>684</v>
      </c>
      <c r="G132" s="258"/>
      <c r="H132" s="261">
        <v>45.149999999999999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7" t="s">
        <v>184</v>
      </c>
      <c r="AU132" s="267" t="s">
        <v>85</v>
      </c>
      <c r="AV132" s="14" t="s">
        <v>85</v>
      </c>
      <c r="AW132" s="14" t="s">
        <v>34</v>
      </c>
      <c r="AX132" s="14" t="s">
        <v>21</v>
      </c>
      <c r="AY132" s="267" t="s">
        <v>173</v>
      </c>
    </row>
    <row r="133" s="2" customFormat="1" ht="16.5" customHeight="1">
      <c r="A133" s="39"/>
      <c r="B133" s="40"/>
      <c r="C133" s="291" t="s">
        <v>85</v>
      </c>
      <c r="D133" s="291" t="s">
        <v>295</v>
      </c>
      <c r="E133" s="292" t="s">
        <v>685</v>
      </c>
      <c r="F133" s="293" t="s">
        <v>686</v>
      </c>
      <c r="G133" s="294" t="s">
        <v>251</v>
      </c>
      <c r="H133" s="295">
        <v>4.2889999999999997</v>
      </c>
      <c r="I133" s="296"/>
      <c r="J133" s="297">
        <f>ROUND(I133*H133,2)</f>
        <v>0</v>
      </c>
      <c r="K133" s="293" t="s">
        <v>681</v>
      </c>
      <c r="L133" s="298"/>
      <c r="M133" s="299" t="s">
        <v>1</v>
      </c>
      <c r="N133" s="300" t="s">
        <v>42</v>
      </c>
      <c r="O133" s="92"/>
      <c r="P133" s="238">
        <f>O133*H133</f>
        <v>0</v>
      </c>
      <c r="Q133" s="238">
        <v>1</v>
      </c>
      <c r="R133" s="238">
        <f>Q133*H133</f>
        <v>4.2889999999999997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238</v>
      </c>
      <c r="AT133" s="240" t="s">
        <v>295</v>
      </c>
      <c r="AU133" s="240" t="s">
        <v>85</v>
      </c>
      <c r="AY133" s="18" t="s">
        <v>173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21</v>
      </c>
      <c r="BK133" s="241">
        <f>ROUND(I133*H133,2)</f>
        <v>0</v>
      </c>
      <c r="BL133" s="18" t="s">
        <v>180</v>
      </c>
      <c r="BM133" s="240" t="s">
        <v>687</v>
      </c>
    </row>
    <row r="134" s="2" customFormat="1">
      <c r="A134" s="39"/>
      <c r="B134" s="40"/>
      <c r="C134" s="41"/>
      <c r="D134" s="242" t="s">
        <v>182</v>
      </c>
      <c r="E134" s="41"/>
      <c r="F134" s="243" t="s">
        <v>686</v>
      </c>
      <c r="G134" s="41"/>
      <c r="H134" s="41"/>
      <c r="I134" s="244"/>
      <c r="J134" s="41"/>
      <c r="K134" s="41"/>
      <c r="L134" s="45"/>
      <c r="M134" s="245"/>
      <c r="N134" s="24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182</v>
      </c>
      <c r="AU134" s="18" t="s">
        <v>85</v>
      </c>
    </row>
    <row r="135" s="14" customFormat="1">
      <c r="A135" s="14"/>
      <c r="B135" s="257"/>
      <c r="C135" s="258"/>
      <c r="D135" s="242" t="s">
        <v>184</v>
      </c>
      <c r="E135" s="259" t="s">
        <v>1</v>
      </c>
      <c r="F135" s="260" t="s">
        <v>688</v>
      </c>
      <c r="G135" s="258"/>
      <c r="H135" s="261">
        <v>4.2889999999999997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7" t="s">
        <v>184</v>
      </c>
      <c r="AU135" s="267" t="s">
        <v>85</v>
      </c>
      <c r="AV135" s="14" t="s">
        <v>85</v>
      </c>
      <c r="AW135" s="14" t="s">
        <v>34</v>
      </c>
      <c r="AX135" s="14" t="s">
        <v>21</v>
      </c>
      <c r="AY135" s="267" t="s">
        <v>173</v>
      </c>
    </row>
    <row r="136" s="2" customFormat="1">
      <c r="A136" s="39"/>
      <c r="B136" s="40"/>
      <c r="C136" s="229" t="s">
        <v>91</v>
      </c>
      <c r="D136" s="229" t="s">
        <v>175</v>
      </c>
      <c r="E136" s="230" t="s">
        <v>689</v>
      </c>
      <c r="F136" s="231" t="s">
        <v>690</v>
      </c>
      <c r="G136" s="232" t="s">
        <v>210</v>
      </c>
      <c r="H136" s="233">
        <v>24.395</v>
      </c>
      <c r="I136" s="234"/>
      <c r="J136" s="235">
        <f>ROUND(I136*H136,2)</f>
        <v>0</v>
      </c>
      <c r="K136" s="231" t="s">
        <v>681</v>
      </c>
      <c r="L136" s="45"/>
      <c r="M136" s="236" t="s">
        <v>1</v>
      </c>
      <c r="N136" s="237" t="s">
        <v>42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180</v>
      </c>
      <c r="AT136" s="240" t="s">
        <v>175</v>
      </c>
      <c r="AU136" s="240" t="s">
        <v>85</v>
      </c>
      <c r="AY136" s="18" t="s">
        <v>173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21</v>
      </c>
      <c r="BK136" s="241">
        <f>ROUND(I136*H136,2)</f>
        <v>0</v>
      </c>
      <c r="BL136" s="18" t="s">
        <v>180</v>
      </c>
      <c r="BM136" s="240" t="s">
        <v>691</v>
      </c>
    </row>
    <row r="137" s="2" customFormat="1">
      <c r="A137" s="39"/>
      <c r="B137" s="40"/>
      <c r="C137" s="41"/>
      <c r="D137" s="242" t="s">
        <v>182</v>
      </c>
      <c r="E137" s="41"/>
      <c r="F137" s="243" t="s">
        <v>692</v>
      </c>
      <c r="G137" s="41"/>
      <c r="H137" s="41"/>
      <c r="I137" s="244"/>
      <c r="J137" s="41"/>
      <c r="K137" s="41"/>
      <c r="L137" s="45"/>
      <c r="M137" s="245"/>
      <c r="N137" s="24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182</v>
      </c>
      <c r="AU137" s="18" t="s">
        <v>85</v>
      </c>
    </row>
    <row r="138" s="2" customFormat="1">
      <c r="A138" s="39"/>
      <c r="B138" s="40"/>
      <c r="C138" s="41"/>
      <c r="D138" s="242" t="s">
        <v>197</v>
      </c>
      <c r="E138" s="41"/>
      <c r="F138" s="279" t="s">
        <v>693</v>
      </c>
      <c r="G138" s="41"/>
      <c r="H138" s="41"/>
      <c r="I138" s="244"/>
      <c r="J138" s="41"/>
      <c r="K138" s="41"/>
      <c r="L138" s="45"/>
      <c r="M138" s="245"/>
      <c r="N138" s="24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197</v>
      </c>
      <c r="AU138" s="18" t="s">
        <v>85</v>
      </c>
    </row>
    <row r="139" s="13" customFormat="1">
      <c r="A139" s="13"/>
      <c r="B139" s="247"/>
      <c r="C139" s="248"/>
      <c r="D139" s="242" t="s">
        <v>184</v>
      </c>
      <c r="E139" s="249" t="s">
        <v>1</v>
      </c>
      <c r="F139" s="250" t="s">
        <v>694</v>
      </c>
      <c r="G139" s="248"/>
      <c r="H139" s="249" t="s">
        <v>1</v>
      </c>
      <c r="I139" s="251"/>
      <c r="J139" s="248"/>
      <c r="K139" s="248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184</v>
      </c>
      <c r="AU139" s="256" t="s">
        <v>85</v>
      </c>
      <c r="AV139" s="13" t="s">
        <v>21</v>
      </c>
      <c r="AW139" s="13" t="s">
        <v>34</v>
      </c>
      <c r="AX139" s="13" t="s">
        <v>77</v>
      </c>
      <c r="AY139" s="256" t="s">
        <v>173</v>
      </c>
    </row>
    <row r="140" s="14" customFormat="1">
      <c r="A140" s="14"/>
      <c r="B140" s="257"/>
      <c r="C140" s="258"/>
      <c r="D140" s="242" t="s">
        <v>184</v>
      </c>
      <c r="E140" s="259" t="s">
        <v>1</v>
      </c>
      <c r="F140" s="260" t="s">
        <v>695</v>
      </c>
      <c r="G140" s="258"/>
      <c r="H140" s="261">
        <v>12.401999999999999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7" t="s">
        <v>184</v>
      </c>
      <c r="AU140" s="267" t="s">
        <v>85</v>
      </c>
      <c r="AV140" s="14" t="s">
        <v>85</v>
      </c>
      <c r="AW140" s="14" t="s">
        <v>34</v>
      </c>
      <c r="AX140" s="14" t="s">
        <v>77</v>
      </c>
      <c r="AY140" s="267" t="s">
        <v>173</v>
      </c>
    </row>
    <row r="141" s="13" customFormat="1">
      <c r="A141" s="13"/>
      <c r="B141" s="247"/>
      <c r="C141" s="248"/>
      <c r="D141" s="242" t="s">
        <v>184</v>
      </c>
      <c r="E141" s="249" t="s">
        <v>1</v>
      </c>
      <c r="F141" s="250" t="s">
        <v>696</v>
      </c>
      <c r="G141" s="248"/>
      <c r="H141" s="249" t="s">
        <v>1</v>
      </c>
      <c r="I141" s="251"/>
      <c r="J141" s="248"/>
      <c r="K141" s="248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184</v>
      </c>
      <c r="AU141" s="256" t="s">
        <v>85</v>
      </c>
      <c r="AV141" s="13" t="s">
        <v>21</v>
      </c>
      <c r="AW141" s="13" t="s">
        <v>34</v>
      </c>
      <c r="AX141" s="13" t="s">
        <v>77</v>
      </c>
      <c r="AY141" s="256" t="s">
        <v>173</v>
      </c>
    </row>
    <row r="142" s="14" customFormat="1">
      <c r="A142" s="14"/>
      <c r="B142" s="257"/>
      <c r="C142" s="258"/>
      <c r="D142" s="242" t="s">
        <v>184</v>
      </c>
      <c r="E142" s="259" t="s">
        <v>1</v>
      </c>
      <c r="F142" s="260" t="s">
        <v>697</v>
      </c>
      <c r="G142" s="258"/>
      <c r="H142" s="261">
        <v>11.993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7" t="s">
        <v>184</v>
      </c>
      <c r="AU142" s="267" t="s">
        <v>85</v>
      </c>
      <c r="AV142" s="14" t="s">
        <v>85</v>
      </c>
      <c r="AW142" s="14" t="s">
        <v>34</v>
      </c>
      <c r="AX142" s="14" t="s">
        <v>77</v>
      </c>
      <c r="AY142" s="267" t="s">
        <v>173</v>
      </c>
    </row>
    <row r="143" s="13" customFormat="1">
      <c r="A143" s="13"/>
      <c r="B143" s="247"/>
      <c r="C143" s="248"/>
      <c r="D143" s="242" t="s">
        <v>184</v>
      </c>
      <c r="E143" s="249" t="s">
        <v>1</v>
      </c>
      <c r="F143" s="250" t="s">
        <v>698</v>
      </c>
      <c r="G143" s="248"/>
      <c r="H143" s="249" t="s">
        <v>1</v>
      </c>
      <c r="I143" s="251"/>
      <c r="J143" s="248"/>
      <c r="K143" s="248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184</v>
      </c>
      <c r="AU143" s="256" t="s">
        <v>85</v>
      </c>
      <c r="AV143" s="13" t="s">
        <v>21</v>
      </c>
      <c r="AW143" s="13" t="s">
        <v>34</v>
      </c>
      <c r="AX143" s="13" t="s">
        <v>77</v>
      </c>
      <c r="AY143" s="256" t="s">
        <v>173</v>
      </c>
    </row>
    <row r="144" s="15" customFormat="1">
      <c r="A144" s="15"/>
      <c r="B144" s="268"/>
      <c r="C144" s="269"/>
      <c r="D144" s="242" t="s">
        <v>184</v>
      </c>
      <c r="E144" s="270" t="s">
        <v>1</v>
      </c>
      <c r="F144" s="271" t="s">
        <v>187</v>
      </c>
      <c r="G144" s="269"/>
      <c r="H144" s="272">
        <v>24.395</v>
      </c>
      <c r="I144" s="273"/>
      <c r="J144" s="269"/>
      <c r="K144" s="269"/>
      <c r="L144" s="274"/>
      <c r="M144" s="275"/>
      <c r="N144" s="276"/>
      <c r="O144" s="276"/>
      <c r="P144" s="276"/>
      <c r="Q144" s="276"/>
      <c r="R144" s="276"/>
      <c r="S144" s="276"/>
      <c r="T144" s="27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8" t="s">
        <v>184</v>
      </c>
      <c r="AU144" s="278" t="s">
        <v>85</v>
      </c>
      <c r="AV144" s="15" t="s">
        <v>180</v>
      </c>
      <c r="AW144" s="15" t="s">
        <v>34</v>
      </c>
      <c r="AX144" s="15" t="s">
        <v>21</v>
      </c>
      <c r="AY144" s="278" t="s">
        <v>173</v>
      </c>
    </row>
    <row r="145" s="2" customFormat="1" ht="16.5" customHeight="1">
      <c r="A145" s="39"/>
      <c r="B145" s="40"/>
      <c r="C145" s="229" t="s">
        <v>180</v>
      </c>
      <c r="D145" s="229" t="s">
        <v>175</v>
      </c>
      <c r="E145" s="230" t="s">
        <v>699</v>
      </c>
      <c r="F145" s="231" t="s">
        <v>700</v>
      </c>
      <c r="G145" s="232" t="s">
        <v>210</v>
      </c>
      <c r="H145" s="233">
        <v>24.395</v>
      </c>
      <c r="I145" s="234"/>
      <c r="J145" s="235">
        <f>ROUND(I145*H145,2)</f>
        <v>0</v>
      </c>
      <c r="K145" s="231" t="s">
        <v>681</v>
      </c>
      <c r="L145" s="45"/>
      <c r="M145" s="236" t="s">
        <v>1</v>
      </c>
      <c r="N145" s="237" t="s">
        <v>42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180</v>
      </c>
      <c r="AT145" s="240" t="s">
        <v>175</v>
      </c>
      <c r="AU145" s="240" t="s">
        <v>85</v>
      </c>
      <c r="AY145" s="18" t="s">
        <v>173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21</v>
      </c>
      <c r="BK145" s="241">
        <f>ROUND(I145*H145,2)</f>
        <v>0</v>
      </c>
      <c r="BL145" s="18" t="s">
        <v>180</v>
      </c>
      <c r="BM145" s="240" t="s">
        <v>701</v>
      </c>
    </row>
    <row r="146" s="2" customFormat="1">
      <c r="A146" s="39"/>
      <c r="B146" s="40"/>
      <c r="C146" s="41"/>
      <c r="D146" s="242" t="s">
        <v>182</v>
      </c>
      <c r="E146" s="41"/>
      <c r="F146" s="243" t="s">
        <v>702</v>
      </c>
      <c r="G146" s="41"/>
      <c r="H146" s="41"/>
      <c r="I146" s="244"/>
      <c r="J146" s="41"/>
      <c r="K146" s="41"/>
      <c r="L146" s="45"/>
      <c r="M146" s="245"/>
      <c r="N146" s="24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182</v>
      </c>
      <c r="AU146" s="18" t="s">
        <v>85</v>
      </c>
    </row>
    <row r="147" s="2" customFormat="1">
      <c r="A147" s="39"/>
      <c r="B147" s="40"/>
      <c r="C147" s="41"/>
      <c r="D147" s="242" t="s">
        <v>197</v>
      </c>
      <c r="E147" s="41"/>
      <c r="F147" s="279" t="s">
        <v>703</v>
      </c>
      <c r="G147" s="41"/>
      <c r="H147" s="41"/>
      <c r="I147" s="244"/>
      <c r="J147" s="41"/>
      <c r="K147" s="41"/>
      <c r="L147" s="45"/>
      <c r="M147" s="245"/>
      <c r="N147" s="24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197</v>
      </c>
      <c r="AU147" s="18" t="s">
        <v>85</v>
      </c>
    </row>
    <row r="148" s="13" customFormat="1">
      <c r="A148" s="13"/>
      <c r="B148" s="247"/>
      <c r="C148" s="248"/>
      <c r="D148" s="242" t="s">
        <v>184</v>
      </c>
      <c r="E148" s="249" t="s">
        <v>1</v>
      </c>
      <c r="F148" s="250" t="s">
        <v>694</v>
      </c>
      <c r="G148" s="248"/>
      <c r="H148" s="249" t="s">
        <v>1</v>
      </c>
      <c r="I148" s="251"/>
      <c r="J148" s="248"/>
      <c r="K148" s="248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184</v>
      </c>
      <c r="AU148" s="256" t="s">
        <v>85</v>
      </c>
      <c r="AV148" s="13" t="s">
        <v>21</v>
      </c>
      <c r="AW148" s="13" t="s">
        <v>34</v>
      </c>
      <c r="AX148" s="13" t="s">
        <v>77</v>
      </c>
      <c r="AY148" s="256" t="s">
        <v>173</v>
      </c>
    </row>
    <row r="149" s="14" customFormat="1">
      <c r="A149" s="14"/>
      <c r="B149" s="257"/>
      <c r="C149" s="258"/>
      <c r="D149" s="242" t="s">
        <v>184</v>
      </c>
      <c r="E149" s="259" t="s">
        <v>1</v>
      </c>
      <c r="F149" s="260" t="s">
        <v>695</v>
      </c>
      <c r="G149" s="258"/>
      <c r="H149" s="261">
        <v>12.401999999999999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7" t="s">
        <v>184</v>
      </c>
      <c r="AU149" s="267" t="s">
        <v>85</v>
      </c>
      <c r="AV149" s="14" t="s">
        <v>85</v>
      </c>
      <c r="AW149" s="14" t="s">
        <v>34</v>
      </c>
      <c r="AX149" s="14" t="s">
        <v>77</v>
      </c>
      <c r="AY149" s="267" t="s">
        <v>173</v>
      </c>
    </row>
    <row r="150" s="13" customFormat="1">
      <c r="A150" s="13"/>
      <c r="B150" s="247"/>
      <c r="C150" s="248"/>
      <c r="D150" s="242" t="s">
        <v>184</v>
      </c>
      <c r="E150" s="249" t="s">
        <v>1</v>
      </c>
      <c r="F150" s="250" t="s">
        <v>696</v>
      </c>
      <c r="G150" s="248"/>
      <c r="H150" s="249" t="s">
        <v>1</v>
      </c>
      <c r="I150" s="251"/>
      <c r="J150" s="248"/>
      <c r="K150" s="248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184</v>
      </c>
      <c r="AU150" s="256" t="s">
        <v>85</v>
      </c>
      <c r="AV150" s="13" t="s">
        <v>21</v>
      </c>
      <c r="AW150" s="13" t="s">
        <v>34</v>
      </c>
      <c r="AX150" s="13" t="s">
        <v>77</v>
      </c>
      <c r="AY150" s="256" t="s">
        <v>173</v>
      </c>
    </row>
    <row r="151" s="14" customFormat="1">
      <c r="A151" s="14"/>
      <c r="B151" s="257"/>
      <c r="C151" s="258"/>
      <c r="D151" s="242" t="s">
        <v>184</v>
      </c>
      <c r="E151" s="259" t="s">
        <v>1</v>
      </c>
      <c r="F151" s="260" t="s">
        <v>697</v>
      </c>
      <c r="G151" s="258"/>
      <c r="H151" s="261">
        <v>11.993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7" t="s">
        <v>184</v>
      </c>
      <c r="AU151" s="267" t="s">
        <v>85</v>
      </c>
      <c r="AV151" s="14" t="s">
        <v>85</v>
      </c>
      <c r="AW151" s="14" t="s">
        <v>34</v>
      </c>
      <c r="AX151" s="14" t="s">
        <v>77</v>
      </c>
      <c r="AY151" s="267" t="s">
        <v>173</v>
      </c>
    </row>
    <row r="152" s="13" customFormat="1">
      <c r="A152" s="13"/>
      <c r="B152" s="247"/>
      <c r="C152" s="248"/>
      <c r="D152" s="242" t="s">
        <v>184</v>
      </c>
      <c r="E152" s="249" t="s">
        <v>1</v>
      </c>
      <c r="F152" s="250" t="s">
        <v>698</v>
      </c>
      <c r="G152" s="248"/>
      <c r="H152" s="249" t="s">
        <v>1</v>
      </c>
      <c r="I152" s="251"/>
      <c r="J152" s="248"/>
      <c r="K152" s="248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184</v>
      </c>
      <c r="AU152" s="256" t="s">
        <v>85</v>
      </c>
      <c r="AV152" s="13" t="s">
        <v>21</v>
      </c>
      <c r="AW152" s="13" t="s">
        <v>34</v>
      </c>
      <c r="AX152" s="13" t="s">
        <v>77</v>
      </c>
      <c r="AY152" s="256" t="s">
        <v>173</v>
      </c>
    </row>
    <row r="153" s="15" customFormat="1">
      <c r="A153" s="15"/>
      <c r="B153" s="268"/>
      <c r="C153" s="269"/>
      <c r="D153" s="242" t="s">
        <v>184</v>
      </c>
      <c r="E153" s="270" t="s">
        <v>1</v>
      </c>
      <c r="F153" s="271" t="s">
        <v>187</v>
      </c>
      <c r="G153" s="269"/>
      <c r="H153" s="272">
        <v>24.395</v>
      </c>
      <c r="I153" s="273"/>
      <c r="J153" s="269"/>
      <c r="K153" s="269"/>
      <c r="L153" s="274"/>
      <c r="M153" s="275"/>
      <c r="N153" s="276"/>
      <c r="O153" s="276"/>
      <c r="P153" s="276"/>
      <c r="Q153" s="276"/>
      <c r="R153" s="276"/>
      <c r="S153" s="276"/>
      <c r="T153" s="27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8" t="s">
        <v>184</v>
      </c>
      <c r="AU153" s="278" t="s">
        <v>85</v>
      </c>
      <c r="AV153" s="15" t="s">
        <v>180</v>
      </c>
      <c r="AW153" s="15" t="s">
        <v>34</v>
      </c>
      <c r="AX153" s="15" t="s">
        <v>21</v>
      </c>
      <c r="AY153" s="278" t="s">
        <v>173</v>
      </c>
    </row>
    <row r="154" s="2" customFormat="1" ht="16.5" customHeight="1">
      <c r="A154" s="39"/>
      <c r="B154" s="40"/>
      <c r="C154" s="291" t="s">
        <v>207</v>
      </c>
      <c r="D154" s="291" t="s">
        <v>295</v>
      </c>
      <c r="E154" s="292" t="s">
        <v>704</v>
      </c>
      <c r="F154" s="293" t="s">
        <v>705</v>
      </c>
      <c r="G154" s="294" t="s">
        <v>251</v>
      </c>
      <c r="H154" s="295">
        <v>40.081000000000003</v>
      </c>
      <c r="I154" s="296"/>
      <c r="J154" s="297">
        <f>ROUND(I154*H154,2)</f>
        <v>0</v>
      </c>
      <c r="K154" s="293" t="s">
        <v>681</v>
      </c>
      <c r="L154" s="298"/>
      <c r="M154" s="299" t="s">
        <v>1</v>
      </c>
      <c r="N154" s="300" t="s">
        <v>42</v>
      </c>
      <c r="O154" s="92"/>
      <c r="P154" s="238">
        <f>O154*H154</f>
        <v>0</v>
      </c>
      <c r="Q154" s="238">
        <v>1</v>
      </c>
      <c r="R154" s="238">
        <f>Q154*H154</f>
        <v>40.081000000000003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238</v>
      </c>
      <c r="AT154" s="240" t="s">
        <v>295</v>
      </c>
      <c r="AU154" s="240" t="s">
        <v>85</v>
      </c>
      <c r="AY154" s="18" t="s">
        <v>173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21</v>
      </c>
      <c r="BK154" s="241">
        <f>ROUND(I154*H154,2)</f>
        <v>0</v>
      </c>
      <c r="BL154" s="18" t="s">
        <v>180</v>
      </c>
      <c r="BM154" s="240" t="s">
        <v>706</v>
      </c>
    </row>
    <row r="155" s="2" customFormat="1">
      <c r="A155" s="39"/>
      <c r="B155" s="40"/>
      <c r="C155" s="41"/>
      <c r="D155" s="242" t="s">
        <v>182</v>
      </c>
      <c r="E155" s="41"/>
      <c r="F155" s="243" t="s">
        <v>705</v>
      </c>
      <c r="G155" s="41"/>
      <c r="H155" s="41"/>
      <c r="I155" s="244"/>
      <c r="J155" s="41"/>
      <c r="K155" s="41"/>
      <c r="L155" s="45"/>
      <c r="M155" s="245"/>
      <c r="N155" s="24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182</v>
      </c>
      <c r="AU155" s="18" t="s">
        <v>85</v>
      </c>
    </row>
    <row r="156" s="14" customFormat="1">
      <c r="A156" s="14"/>
      <c r="B156" s="257"/>
      <c r="C156" s="258"/>
      <c r="D156" s="242" t="s">
        <v>184</v>
      </c>
      <c r="E156" s="259" t="s">
        <v>1</v>
      </c>
      <c r="F156" s="260" t="s">
        <v>707</v>
      </c>
      <c r="G156" s="258"/>
      <c r="H156" s="261">
        <v>40.081000000000003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184</v>
      </c>
      <c r="AU156" s="267" t="s">
        <v>85</v>
      </c>
      <c r="AV156" s="14" t="s">
        <v>85</v>
      </c>
      <c r="AW156" s="14" t="s">
        <v>34</v>
      </c>
      <c r="AX156" s="14" t="s">
        <v>21</v>
      </c>
      <c r="AY156" s="267" t="s">
        <v>173</v>
      </c>
    </row>
    <row r="157" s="2" customFormat="1" ht="33" customHeight="1">
      <c r="A157" s="39"/>
      <c r="B157" s="40"/>
      <c r="C157" s="229" t="s">
        <v>202</v>
      </c>
      <c r="D157" s="229" t="s">
        <v>175</v>
      </c>
      <c r="E157" s="230" t="s">
        <v>708</v>
      </c>
      <c r="F157" s="231" t="s">
        <v>709</v>
      </c>
      <c r="G157" s="232" t="s">
        <v>516</v>
      </c>
      <c r="H157" s="233">
        <v>20</v>
      </c>
      <c r="I157" s="234"/>
      <c r="J157" s="235">
        <f>ROUND(I157*H157,2)</f>
        <v>0</v>
      </c>
      <c r="K157" s="231" t="s">
        <v>681</v>
      </c>
      <c r="L157" s="45"/>
      <c r="M157" s="236" t="s">
        <v>1</v>
      </c>
      <c r="N157" s="237" t="s">
        <v>42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180</v>
      </c>
      <c r="AT157" s="240" t="s">
        <v>175</v>
      </c>
      <c r="AU157" s="240" t="s">
        <v>85</v>
      </c>
      <c r="AY157" s="18" t="s">
        <v>173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21</v>
      </c>
      <c r="BK157" s="241">
        <f>ROUND(I157*H157,2)</f>
        <v>0</v>
      </c>
      <c r="BL157" s="18" t="s">
        <v>180</v>
      </c>
      <c r="BM157" s="240" t="s">
        <v>710</v>
      </c>
    </row>
    <row r="158" s="2" customFormat="1">
      <c r="A158" s="39"/>
      <c r="B158" s="40"/>
      <c r="C158" s="41"/>
      <c r="D158" s="242" t="s">
        <v>182</v>
      </c>
      <c r="E158" s="41"/>
      <c r="F158" s="243" t="s">
        <v>711</v>
      </c>
      <c r="G158" s="41"/>
      <c r="H158" s="41"/>
      <c r="I158" s="244"/>
      <c r="J158" s="41"/>
      <c r="K158" s="41"/>
      <c r="L158" s="45"/>
      <c r="M158" s="245"/>
      <c r="N158" s="24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182</v>
      </c>
      <c r="AU158" s="18" t="s">
        <v>85</v>
      </c>
    </row>
    <row r="159" s="2" customFormat="1">
      <c r="A159" s="39"/>
      <c r="B159" s="40"/>
      <c r="C159" s="41"/>
      <c r="D159" s="242" t="s">
        <v>197</v>
      </c>
      <c r="E159" s="41"/>
      <c r="F159" s="279" t="s">
        <v>712</v>
      </c>
      <c r="G159" s="41"/>
      <c r="H159" s="41"/>
      <c r="I159" s="244"/>
      <c r="J159" s="41"/>
      <c r="K159" s="41"/>
      <c r="L159" s="45"/>
      <c r="M159" s="245"/>
      <c r="N159" s="24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197</v>
      </c>
      <c r="AU159" s="18" t="s">
        <v>85</v>
      </c>
    </row>
    <row r="160" s="13" customFormat="1">
      <c r="A160" s="13"/>
      <c r="B160" s="247"/>
      <c r="C160" s="248"/>
      <c r="D160" s="242" t="s">
        <v>184</v>
      </c>
      <c r="E160" s="249" t="s">
        <v>1</v>
      </c>
      <c r="F160" s="250" t="s">
        <v>713</v>
      </c>
      <c r="G160" s="248"/>
      <c r="H160" s="249" t="s">
        <v>1</v>
      </c>
      <c r="I160" s="251"/>
      <c r="J160" s="248"/>
      <c r="K160" s="248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184</v>
      </c>
      <c r="AU160" s="256" t="s">
        <v>85</v>
      </c>
      <c r="AV160" s="13" t="s">
        <v>21</v>
      </c>
      <c r="AW160" s="13" t="s">
        <v>34</v>
      </c>
      <c r="AX160" s="13" t="s">
        <v>77</v>
      </c>
      <c r="AY160" s="256" t="s">
        <v>173</v>
      </c>
    </row>
    <row r="161" s="14" customFormat="1">
      <c r="A161" s="14"/>
      <c r="B161" s="257"/>
      <c r="C161" s="258"/>
      <c r="D161" s="242" t="s">
        <v>184</v>
      </c>
      <c r="E161" s="259" t="s">
        <v>1</v>
      </c>
      <c r="F161" s="260" t="s">
        <v>26</v>
      </c>
      <c r="G161" s="258"/>
      <c r="H161" s="261">
        <v>10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7" t="s">
        <v>184</v>
      </c>
      <c r="AU161" s="267" t="s">
        <v>85</v>
      </c>
      <c r="AV161" s="14" t="s">
        <v>85</v>
      </c>
      <c r="AW161" s="14" t="s">
        <v>34</v>
      </c>
      <c r="AX161" s="14" t="s">
        <v>77</v>
      </c>
      <c r="AY161" s="267" t="s">
        <v>173</v>
      </c>
    </row>
    <row r="162" s="13" customFormat="1">
      <c r="A162" s="13"/>
      <c r="B162" s="247"/>
      <c r="C162" s="248"/>
      <c r="D162" s="242" t="s">
        <v>184</v>
      </c>
      <c r="E162" s="249" t="s">
        <v>1</v>
      </c>
      <c r="F162" s="250" t="s">
        <v>714</v>
      </c>
      <c r="G162" s="248"/>
      <c r="H162" s="249" t="s">
        <v>1</v>
      </c>
      <c r="I162" s="251"/>
      <c r="J162" s="248"/>
      <c r="K162" s="248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184</v>
      </c>
      <c r="AU162" s="256" t="s">
        <v>85</v>
      </c>
      <c r="AV162" s="13" t="s">
        <v>21</v>
      </c>
      <c r="AW162" s="13" t="s">
        <v>34</v>
      </c>
      <c r="AX162" s="13" t="s">
        <v>77</v>
      </c>
      <c r="AY162" s="256" t="s">
        <v>173</v>
      </c>
    </row>
    <row r="163" s="14" customFormat="1">
      <c r="A163" s="14"/>
      <c r="B163" s="257"/>
      <c r="C163" s="258"/>
      <c r="D163" s="242" t="s">
        <v>184</v>
      </c>
      <c r="E163" s="259" t="s">
        <v>1</v>
      </c>
      <c r="F163" s="260" t="s">
        <v>26</v>
      </c>
      <c r="G163" s="258"/>
      <c r="H163" s="261">
        <v>10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7" t="s">
        <v>184</v>
      </c>
      <c r="AU163" s="267" t="s">
        <v>85</v>
      </c>
      <c r="AV163" s="14" t="s">
        <v>85</v>
      </c>
      <c r="AW163" s="14" t="s">
        <v>34</v>
      </c>
      <c r="AX163" s="14" t="s">
        <v>77</v>
      </c>
      <c r="AY163" s="267" t="s">
        <v>173</v>
      </c>
    </row>
    <row r="164" s="13" customFormat="1">
      <c r="A164" s="13"/>
      <c r="B164" s="247"/>
      <c r="C164" s="248"/>
      <c r="D164" s="242" t="s">
        <v>184</v>
      </c>
      <c r="E164" s="249" t="s">
        <v>1</v>
      </c>
      <c r="F164" s="250" t="s">
        <v>715</v>
      </c>
      <c r="G164" s="248"/>
      <c r="H164" s="249" t="s">
        <v>1</v>
      </c>
      <c r="I164" s="251"/>
      <c r="J164" s="248"/>
      <c r="K164" s="248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184</v>
      </c>
      <c r="AU164" s="256" t="s">
        <v>85</v>
      </c>
      <c r="AV164" s="13" t="s">
        <v>21</v>
      </c>
      <c r="AW164" s="13" t="s">
        <v>34</v>
      </c>
      <c r="AX164" s="13" t="s">
        <v>77</v>
      </c>
      <c r="AY164" s="256" t="s">
        <v>173</v>
      </c>
    </row>
    <row r="165" s="15" customFormat="1">
      <c r="A165" s="15"/>
      <c r="B165" s="268"/>
      <c r="C165" s="269"/>
      <c r="D165" s="242" t="s">
        <v>184</v>
      </c>
      <c r="E165" s="270" t="s">
        <v>1</v>
      </c>
      <c r="F165" s="271" t="s">
        <v>187</v>
      </c>
      <c r="G165" s="269"/>
      <c r="H165" s="272">
        <v>20</v>
      </c>
      <c r="I165" s="273"/>
      <c r="J165" s="269"/>
      <c r="K165" s="269"/>
      <c r="L165" s="274"/>
      <c r="M165" s="275"/>
      <c r="N165" s="276"/>
      <c r="O165" s="276"/>
      <c r="P165" s="276"/>
      <c r="Q165" s="276"/>
      <c r="R165" s="276"/>
      <c r="S165" s="276"/>
      <c r="T165" s="277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8" t="s">
        <v>184</v>
      </c>
      <c r="AU165" s="278" t="s">
        <v>85</v>
      </c>
      <c r="AV165" s="15" t="s">
        <v>180</v>
      </c>
      <c r="AW165" s="15" t="s">
        <v>34</v>
      </c>
      <c r="AX165" s="15" t="s">
        <v>21</v>
      </c>
      <c r="AY165" s="278" t="s">
        <v>173</v>
      </c>
    </row>
    <row r="166" s="12" customFormat="1" ht="25.92" customHeight="1">
      <c r="A166" s="12"/>
      <c r="B166" s="213"/>
      <c r="C166" s="214"/>
      <c r="D166" s="215" t="s">
        <v>76</v>
      </c>
      <c r="E166" s="216" t="s">
        <v>716</v>
      </c>
      <c r="F166" s="216" t="s">
        <v>717</v>
      </c>
      <c r="G166" s="214"/>
      <c r="H166" s="214"/>
      <c r="I166" s="217"/>
      <c r="J166" s="218">
        <f>BK166</f>
        <v>0</v>
      </c>
      <c r="K166" s="214"/>
      <c r="L166" s="219"/>
      <c r="M166" s="220"/>
      <c r="N166" s="221"/>
      <c r="O166" s="221"/>
      <c r="P166" s="222">
        <f>SUM(P167:P182)</f>
        <v>0</v>
      </c>
      <c r="Q166" s="221"/>
      <c r="R166" s="222">
        <f>SUM(R167:R182)</f>
        <v>0</v>
      </c>
      <c r="S166" s="221"/>
      <c r="T166" s="223">
        <f>SUM(T167:T182)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4" t="s">
        <v>180</v>
      </c>
      <c r="AT166" s="225" t="s">
        <v>76</v>
      </c>
      <c r="AU166" s="225" t="s">
        <v>77</v>
      </c>
      <c r="AY166" s="224" t="s">
        <v>173</v>
      </c>
      <c r="BK166" s="226">
        <f>SUM(BK167:BK182)</f>
        <v>0</v>
      </c>
    </row>
    <row r="167" s="2" customFormat="1" ht="55.5" customHeight="1">
      <c r="A167" s="39"/>
      <c r="B167" s="40"/>
      <c r="C167" s="229" t="s">
        <v>232</v>
      </c>
      <c r="D167" s="229" t="s">
        <v>175</v>
      </c>
      <c r="E167" s="230" t="s">
        <v>718</v>
      </c>
      <c r="F167" s="231" t="s">
        <v>719</v>
      </c>
      <c r="G167" s="232" t="s">
        <v>251</v>
      </c>
      <c r="H167" s="233">
        <v>21.587</v>
      </c>
      <c r="I167" s="234"/>
      <c r="J167" s="235">
        <f>ROUND(I167*H167,2)</f>
        <v>0</v>
      </c>
      <c r="K167" s="231" t="s">
        <v>681</v>
      </c>
      <c r="L167" s="45"/>
      <c r="M167" s="236" t="s">
        <v>1</v>
      </c>
      <c r="N167" s="237" t="s">
        <v>42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720</v>
      </c>
      <c r="AT167" s="240" t="s">
        <v>175</v>
      </c>
      <c r="AU167" s="240" t="s">
        <v>21</v>
      </c>
      <c r="AY167" s="18" t="s">
        <v>173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21</v>
      </c>
      <c r="BK167" s="241">
        <f>ROUND(I167*H167,2)</f>
        <v>0</v>
      </c>
      <c r="BL167" s="18" t="s">
        <v>720</v>
      </c>
      <c r="BM167" s="240" t="s">
        <v>721</v>
      </c>
    </row>
    <row r="168" s="2" customFormat="1">
      <c r="A168" s="39"/>
      <c r="B168" s="40"/>
      <c r="C168" s="41"/>
      <c r="D168" s="242" t="s">
        <v>182</v>
      </c>
      <c r="E168" s="41"/>
      <c r="F168" s="243" t="s">
        <v>722</v>
      </c>
      <c r="G168" s="41"/>
      <c r="H168" s="41"/>
      <c r="I168" s="244"/>
      <c r="J168" s="41"/>
      <c r="K168" s="41"/>
      <c r="L168" s="45"/>
      <c r="M168" s="245"/>
      <c r="N168" s="24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182</v>
      </c>
      <c r="AU168" s="18" t="s">
        <v>21</v>
      </c>
    </row>
    <row r="169" s="2" customFormat="1">
      <c r="A169" s="39"/>
      <c r="B169" s="40"/>
      <c r="C169" s="41"/>
      <c r="D169" s="242" t="s">
        <v>197</v>
      </c>
      <c r="E169" s="41"/>
      <c r="F169" s="279" t="s">
        <v>723</v>
      </c>
      <c r="G169" s="41"/>
      <c r="H169" s="41"/>
      <c r="I169" s="244"/>
      <c r="J169" s="41"/>
      <c r="K169" s="41"/>
      <c r="L169" s="45"/>
      <c r="M169" s="245"/>
      <c r="N169" s="24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197</v>
      </c>
      <c r="AU169" s="18" t="s">
        <v>21</v>
      </c>
    </row>
    <row r="170" s="13" customFormat="1">
      <c r="A170" s="13"/>
      <c r="B170" s="247"/>
      <c r="C170" s="248"/>
      <c r="D170" s="242" t="s">
        <v>184</v>
      </c>
      <c r="E170" s="249" t="s">
        <v>1</v>
      </c>
      <c r="F170" s="250" t="s">
        <v>724</v>
      </c>
      <c r="G170" s="248"/>
      <c r="H170" s="249" t="s">
        <v>1</v>
      </c>
      <c r="I170" s="251"/>
      <c r="J170" s="248"/>
      <c r="K170" s="248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184</v>
      </c>
      <c r="AU170" s="256" t="s">
        <v>21</v>
      </c>
      <c r="AV170" s="13" t="s">
        <v>21</v>
      </c>
      <c r="AW170" s="13" t="s">
        <v>34</v>
      </c>
      <c r="AX170" s="13" t="s">
        <v>77</v>
      </c>
      <c r="AY170" s="256" t="s">
        <v>173</v>
      </c>
    </row>
    <row r="171" s="14" customFormat="1">
      <c r="A171" s="14"/>
      <c r="B171" s="257"/>
      <c r="C171" s="258"/>
      <c r="D171" s="242" t="s">
        <v>184</v>
      </c>
      <c r="E171" s="259" t="s">
        <v>1</v>
      </c>
      <c r="F171" s="260" t="s">
        <v>725</v>
      </c>
      <c r="G171" s="258"/>
      <c r="H171" s="261">
        <v>21.587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7" t="s">
        <v>184</v>
      </c>
      <c r="AU171" s="267" t="s">
        <v>21</v>
      </c>
      <c r="AV171" s="14" t="s">
        <v>85</v>
      </c>
      <c r="AW171" s="14" t="s">
        <v>34</v>
      </c>
      <c r="AX171" s="14" t="s">
        <v>21</v>
      </c>
      <c r="AY171" s="267" t="s">
        <v>173</v>
      </c>
    </row>
    <row r="172" s="2" customFormat="1" ht="55.5" customHeight="1">
      <c r="A172" s="39"/>
      <c r="B172" s="40"/>
      <c r="C172" s="229" t="s">
        <v>238</v>
      </c>
      <c r="D172" s="229" t="s">
        <v>175</v>
      </c>
      <c r="E172" s="230" t="s">
        <v>726</v>
      </c>
      <c r="F172" s="231" t="s">
        <v>727</v>
      </c>
      <c r="G172" s="232" t="s">
        <v>251</v>
      </c>
      <c r="H172" s="233">
        <v>66.694000000000003</v>
      </c>
      <c r="I172" s="234"/>
      <c r="J172" s="235">
        <f>ROUND(I172*H172,2)</f>
        <v>0</v>
      </c>
      <c r="K172" s="231" t="s">
        <v>681</v>
      </c>
      <c r="L172" s="45"/>
      <c r="M172" s="236" t="s">
        <v>1</v>
      </c>
      <c r="N172" s="237" t="s">
        <v>42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728</v>
      </c>
      <c r="AT172" s="240" t="s">
        <v>175</v>
      </c>
      <c r="AU172" s="240" t="s">
        <v>21</v>
      </c>
      <c r="AY172" s="18" t="s">
        <v>173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21</v>
      </c>
      <c r="BK172" s="241">
        <f>ROUND(I172*H172,2)</f>
        <v>0</v>
      </c>
      <c r="BL172" s="18" t="s">
        <v>728</v>
      </c>
      <c r="BM172" s="240" t="s">
        <v>729</v>
      </c>
    </row>
    <row r="173" s="2" customFormat="1">
      <c r="A173" s="39"/>
      <c r="B173" s="40"/>
      <c r="C173" s="41"/>
      <c r="D173" s="242" t="s">
        <v>182</v>
      </c>
      <c r="E173" s="41"/>
      <c r="F173" s="243" t="s">
        <v>730</v>
      </c>
      <c r="G173" s="41"/>
      <c r="H173" s="41"/>
      <c r="I173" s="244"/>
      <c r="J173" s="41"/>
      <c r="K173" s="41"/>
      <c r="L173" s="45"/>
      <c r="M173" s="245"/>
      <c r="N173" s="24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182</v>
      </c>
      <c r="AU173" s="18" t="s">
        <v>21</v>
      </c>
    </row>
    <row r="174" s="13" customFormat="1">
      <c r="A174" s="13"/>
      <c r="B174" s="247"/>
      <c r="C174" s="248"/>
      <c r="D174" s="242" t="s">
        <v>184</v>
      </c>
      <c r="E174" s="249" t="s">
        <v>1</v>
      </c>
      <c r="F174" s="250" t="s">
        <v>731</v>
      </c>
      <c r="G174" s="248"/>
      <c r="H174" s="249" t="s">
        <v>1</v>
      </c>
      <c r="I174" s="251"/>
      <c r="J174" s="248"/>
      <c r="K174" s="248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184</v>
      </c>
      <c r="AU174" s="256" t="s">
        <v>21</v>
      </c>
      <c r="AV174" s="13" t="s">
        <v>21</v>
      </c>
      <c r="AW174" s="13" t="s">
        <v>34</v>
      </c>
      <c r="AX174" s="13" t="s">
        <v>77</v>
      </c>
      <c r="AY174" s="256" t="s">
        <v>173</v>
      </c>
    </row>
    <row r="175" s="14" customFormat="1">
      <c r="A175" s="14"/>
      <c r="B175" s="257"/>
      <c r="C175" s="258"/>
      <c r="D175" s="242" t="s">
        <v>184</v>
      </c>
      <c r="E175" s="259" t="s">
        <v>1</v>
      </c>
      <c r="F175" s="260" t="s">
        <v>732</v>
      </c>
      <c r="G175" s="258"/>
      <c r="H175" s="261">
        <v>22.324000000000002</v>
      </c>
      <c r="I175" s="262"/>
      <c r="J175" s="258"/>
      <c r="K175" s="258"/>
      <c r="L175" s="263"/>
      <c r="M175" s="264"/>
      <c r="N175" s="265"/>
      <c r="O175" s="265"/>
      <c r="P175" s="265"/>
      <c r="Q175" s="265"/>
      <c r="R175" s="265"/>
      <c r="S175" s="265"/>
      <c r="T175" s="26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7" t="s">
        <v>184</v>
      </c>
      <c r="AU175" s="267" t="s">
        <v>21</v>
      </c>
      <c r="AV175" s="14" t="s">
        <v>85</v>
      </c>
      <c r="AW175" s="14" t="s">
        <v>34</v>
      </c>
      <c r="AX175" s="14" t="s">
        <v>77</v>
      </c>
      <c r="AY175" s="267" t="s">
        <v>173</v>
      </c>
    </row>
    <row r="176" s="13" customFormat="1">
      <c r="A176" s="13"/>
      <c r="B176" s="247"/>
      <c r="C176" s="248"/>
      <c r="D176" s="242" t="s">
        <v>184</v>
      </c>
      <c r="E176" s="249" t="s">
        <v>1</v>
      </c>
      <c r="F176" s="250" t="s">
        <v>733</v>
      </c>
      <c r="G176" s="248"/>
      <c r="H176" s="249" t="s">
        <v>1</v>
      </c>
      <c r="I176" s="251"/>
      <c r="J176" s="248"/>
      <c r="K176" s="248"/>
      <c r="L176" s="252"/>
      <c r="M176" s="253"/>
      <c r="N176" s="254"/>
      <c r="O176" s="254"/>
      <c r="P176" s="254"/>
      <c r="Q176" s="254"/>
      <c r="R176" s="254"/>
      <c r="S176" s="254"/>
      <c r="T176" s="25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6" t="s">
        <v>184</v>
      </c>
      <c r="AU176" s="256" t="s">
        <v>21</v>
      </c>
      <c r="AV176" s="13" t="s">
        <v>21</v>
      </c>
      <c r="AW176" s="13" t="s">
        <v>34</v>
      </c>
      <c r="AX176" s="13" t="s">
        <v>77</v>
      </c>
      <c r="AY176" s="256" t="s">
        <v>173</v>
      </c>
    </row>
    <row r="177" s="14" customFormat="1">
      <c r="A177" s="14"/>
      <c r="B177" s="257"/>
      <c r="C177" s="258"/>
      <c r="D177" s="242" t="s">
        <v>184</v>
      </c>
      <c r="E177" s="259" t="s">
        <v>1</v>
      </c>
      <c r="F177" s="260" t="s">
        <v>734</v>
      </c>
      <c r="G177" s="258"/>
      <c r="H177" s="261">
        <v>44.369999999999997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7" t="s">
        <v>184</v>
      </c>
      <c r="AU177" s="267" t="s">
        <v>21</v>
      </c>
      <c r="AV177" s="14" t="s">
        <v>85</v>
      </c>
      <c r="AW177" s="14" t="s">
        <v>34</v>
      </c>
      <c r="AX177" s="14" t="s">
        <v>77</v>
      </c>
      <c r="AY177" s="267" t="s">
        <v>173</v>
      </c>
    </row>
    <row r="178" s="15" customFormat="1">
      <c r="A178" s="15"/>
      <c r="B178" s="268"/>
      <c r="C178" s="269"/>
      <c r="D178" s="242" t="s">
        <v>184</v>
      </c>
      <c r="E178" s="270" t="s">
        <v>1</v>
      </c>
      <c r="F178" s="271" t="s">
        <v>187</v>
      </c>
      <c r="G178" s="269"/>
      <c r="H178" s="272">
        <v>66.694000000000003</v>
      </c>
      <c r="I178" s="273"/>
      <c r="J178" s="269"/>
      <c r="K178" s="269"/>
      <c r="L178" s="274"/>
      <c r="M178" s="275"/>
      <c r="N178" s="276"/>
      <c r="O178" s="276"/>
      <c r="P178" s="276"/>
      <c r="Q178" s="276"/>
      <c r="R178" s="276"/>
      <c r="S178" s="276"/>
      <c r="T178" s="27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8" t="s">
        <v>184</v>
      </c>
      <c r="AU178" s="278" t="s">
        <v>21</v>
      </c>
      <c r="AV178" s="15" t="s">
        <v>180</v>
      </c>
      <c r="AW178" s="15" t="s">
        <v>34</v>
      </c>
      <c r="AX178" s="15" t="s">
        <v>21</v>
      </c>
      <c r="AY178" s="278" t="s">
        <v>173</v>
      </c>
    </row>
    <row r="179" s="2" customFormat="1" ht="16.5" customHeight="1">
      <c r="A179" s="39"/>
      <c r="B179" s="40"/>
      <c r="C179" s="229" t="s">
        <v>248</v>
      </c>
      <c r="D179" s="229" t="s">
        <v>175</v>
      </c>
      <c r="E179" s="230" t="s">
        <v>735</v>
      </c>
      <c r="F179" s="231" t="s">
        <v>736</v>
      </c>
      <c r="G179" s="232" t="s">
        <v>251</v>
      </c>
      <c r="H179" s="233">
        <v>22.324000000000002</v>
      </c>
      <c r="I179" s="234"/>
      <c r="J179" s="235">
        <f>ROUND(I179*H179,2)</f>
        <v>0</v>
      </c>
      <c r="K179" s="231" t="s">
        <v>681</v>
      </c>
      <c r="L179" s="45"/>
      <c r="M179" s="236" t="s">
        <v>1</v>
      </c>
      <c r="N179" s="237" t="s">
        <v>42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728</v>
      </c>
      <c r="AT179" s="240" t="s">
        <v>175</v>
      </c>
      <c r="AU179" s="240" t="s">
        <v>21</v>
      </c>
      <c r="AY179" s="18" t="s">
        <v>173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21</v>
      </c>
      <c r="BK179" s="241">
        <f>ROUND(I179*H179,2)</f>
        <v>0</v>
      </c>
      <c r="BL179" s="18" t="s">
        <v>728</v>
      </c>
      <c r="BM179" s="240" t="s">
        <v>737</v>
      </c>
    </row>
    <row r="180" s="2" customFormat="1">
      <c r="A180" s="39"/>
      <c r="B180" s="40"/>
      <c r="C180" s="41"/>
      <c r="D180" s="242" t="s">
        <v>182</v>
      </c>
      <c r="E180" s="41"/>
      <c r="F180" s="243" t="s">
        <v>738</v>
      </c>
      <c r="G180" s="41"/>
      <c r="H180" s="41"/>
      <c r="I180" s="244"/>
      <c r="J180" s="41"/>
      <c r="K180" s="41"/>
      <c r="L180" s="45"/>
      <c r="M180" s="245"/>
      <c r="N180" s="24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182</v>
      </c>
      <c r="AU180" s="18" t="s">
        <v>21</v>
      </c>
    </row>
    <row r="181" s="13" customFormat="1">
      <c r="A181" s="13"/>
      <c r="B181" s="247"/>
      <c r="C181" s="248"/>
      <c r="D181" s="242" t="s">
        <v>184</v>
      </c>
      <c r="E181" s="249" t="s">
        <v>1</v>
      </c>
      <c r="F181" s="250" t="s">
        <v>739</v>
      </c>
      <c r="G181" s="248"/>
      <c r="H181" s="249" t="s">
        <v>1</v>
      </c>
      <c r="I181" s="251"/>
      <c r="J181" s="248"/>
      <c r="K181" s="248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184</v>
      </c>
      <c r="AU181" s="256" t="s">
        <v>21</v>
      </c>
      <c r="AV181" s="13" t="s">
        <v>21</v>
      </c>
      <c r="AW181" s="13" t="s">
        <v>34</v>
      </c>
      <c r="AX181" s="13" t="s">
        <v>77</v>
      </c>
      <c r="AY181" s="256" t="s">
        <v>173</v>
      </c>
    </row>
    <row r="182" s="14" customFormat="1">
      <c r="A182" s="14"/>
      <c r="B182" s="257"/>
      <c r="C182" s="258"/>
      <c r="D182" s="242" t="s">
        <v>184</v>
      </c>
      <c r="E182" s="259" t="s">
        <v>1</v>
      </c>
      <c r="F182" s="260" t="s">
        <v>732</v>
      </c>
      <c r="G182" s="258"/>
      <c r="H182" s="261">
        <v>22.324000000000002</v>
      </c>
      <c r="I182" s="262"/>
      <c r="J182" s="258"/>
      <c r="K182" s="258"/>
      <c r="L182" s="263"/>
      <c r="M182" s="305"/>
      <c r="N182" s="306"/>
      <c r="O182" s="306"/>
      <c r="P182" s="306"/>
      <c r="Q182" s="306"/>
      <c r="R182" s="306"/>
      <c r="S182" s="306"/>
      <c r="T182" s="30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7" t="s">
        <v>184</v>
      </c>
      <c r="AU182" s="267" t="s">
        <v>21</v>
      </c>
      <c r="AV182" s="14" t="s">
        <v>85</v>
      </c>
      <c r="AW182" s="14" t="s">
        <v>34</v>
      </c>
      <c r="AX182" s="14" t="s">
        <v>21</v>
      </c>
      <c r="AY182" s="267" t="s">
        <v>173</v>
      </c>
    </row>
    <row r="183" s="2" customFormat="1" ht="6.96" customHeight="1">
      <c r="A183" s="39"/>
      <c r="B183" s="67"/>
      <c r="C183" s="68"/>
      <c r="D183" s="68"/>
      <c r="E183" s="68"/>
      <c r="F183" s="68"/>
      <c r="G183" s="68"/>
      <c r="H183" s="68"/>
      <c r="I183" s="68"/>
      <c r="J183" s="68"/>
      <c r="K183" s="68"/>
      <c r="L183" s="45"/>
      <c r="M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</row>
  </sheetData>
  <sheetProtection sheet="1" autoFilter="0" formatColumns="0" formatRows="0" objects="1" scenarios="1" spinCount="100000" saltValue="+cFoFDPA/lgdgiROb9Vo8aJgXqA+dxA+8Jn3YzLwNLxD+X1lRTqKnH9ojnZn3+Oa/m21N/p7kOP5w4gnT5ltTQ==" hashValue="/4K60v8sqtk7TxDGXbGqOkGj3mmBCFmy2GHxDeJUGAybn8nMc6YHGmfkCqx2bySwEqrSpbIesFz21jcR0nWx6A==" algorithmName="SHA-512" password="CC35"/>
  <autoFilter ref="C126:K18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134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zakázky'!K6</f>
        <v>Oprava mostních objektů v úseku Ohníč - Bílina</v>
      </c>
      <c r="F7" s="152"/>
      <c r="G7" s="152"/>
      <c r="H7" s="152"/>
      <c r="L7" s="21"/>
    </row>
    <row r="8" s="1" customFormat="1" ht="12" customHeight="1">
      <c r="B8" s="21"/>
      <c r="D8" s="152" t="s">
        <v>135</v>
      </c>
      <c r="L8" s="21"/>
    </row>
    <row r="9" s="2" customFormat="1" ht="16.5" customHeight="1">
      <c r="A9" s="39"/>
      <c r="B9" s="45"/>
      <c r="C9" s="39"/>
      <c r="D9" s="39"/>
      <c r="E9" s="153" t="s">
        <v>136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137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5" t="s">
        <v>740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19</v>
      </c>
      <c r="E13" s="39"/>
      <c r="F13" s="142" t="s">
        <v>1</v>
      </c>
      <c r="G13" s="39"/>
      <c r="H13" s="39"/>
      <c r="I13" s="152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22</v>
      </c>
      <c r="E14" s="39"/>
      <c r="F14" s="142" t="s">
        <v>23</v>
      </c>
      <c r="G14" s="39"/>
      <c r="H14" s="39"/>
      <c r="I14" s="152" t="s">
        <v>24</v>
      </c>
      <c r="J14" s="156" t="str">
        <f>'Rekapitulace zakázky'!AN8</f>
        <v>13. 5. 2021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28</v>
      </c>
      <c r="E16" s="39"/>
      <c r="F16" s="39"/>
      <c r="G16" s="39"/>
      <c r="H16" s="39"/>
      <c r="I16" s="152" t="s">
        <v>29</v>
      </c>
      <c r="J16" s="142" t="str">
        <f>IF('Rekapitulace zakázky'!AN10="","",'Rekapitulace zakázky'!AN10)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zakázky'!E11="","",'Rekapitulace zakázky'!E11)</f>
        <v xml:space="preserve"> </v>
      </c>
      <c r="F17" s="39"/>
      <c r="G17" s="39"/>
      <c r="H17" s="39"/>
      <c r="I17" s="152" t="s">
        <v>30</v>
      </c>
      <c r="J17" s="142" t="str">
        <f>IF('Rekapitulace zakázky'!AN11="","",'Rekapitulace zakázky'!AN11)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31</v>
      </c>
      <c r="E19" s="39"/>
      <c r="F19" s="39"/>
      <c r="G19" s="39"/>
      <c r="H19" s="39"/>
      <c r="I19" s="152" t="s">
        <v>29</v>
      </c>
      <c r="J19" s="34" t="str">
        <f>'Rekapitulace zakázky'!AN13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zakázky'!E14</f>
        <v>Vyplň údaj</v>
      </c>
      <c r="F20" s="142"/>
      <c r="G20" s="142"/>
      <c r="H20" s="142"/>
      <c r="I20" s="152" t="s">
        <v>30</v>
      </c>
      <c r="J20" s="34" t="str">
        <f>'Rekapitulace zakázky'!AN14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33</v>
      </c>
      <c r="E22" s="39"/>
      <c r="F22" s="39"/>
      <c r="G22" s="39"/>
      <c r="H22" s="39"/>
      <c r="I22" s="152" t="s">
        <v>29</v>
      </c>
      <c r="J22" s="142" t="str">
        <f>IF('Rekapitulace zakázky'!AN16="","",'Rekapitulace zakázky'!AN16)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zakázky'!E17="","",'Rekapitulace zakázky'!E17)</f>
        <v xml:space="preserve"> </v>
      </c>
      <c r="F23" s="39"/>
      <c r="G23" s="39"/>
      <c r="H23" s="39"/>
      <c r="I23" s="152" t="s">
        <v>30</v>
      </c>
      <c r="J23" s="142" t="str">
        <f>IF('Rekapitulace zakázky'!AN17="","",'Rekapitulace zakázky'!AN17)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35</v>
      </c>
      <c r="E25" s="39"/>
      <c r="F25" s="39"/>
      <c r="G25" s="39"/>
      <c r="H25" s="39"/>
      <c r="I25" s="152" t="s">
        <v>29</v>
      </c>
      <c r="J25" s="142" t="str">
        <f>IF('Rekapitulace zakázky'!AN19="","",'Rekapitulace zakázky'!AN19)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zakázky'!E20="","",'Rekapitulace zakázky'!E20)</f>
        <v xml:space="preserve"> </v>
      </c>
      <c r="F26" s="39"/>
      <c r="G26" s="39"/>
      <c r="H26" s="39"/>
      <c r="I26" s="152" t="s">
        <v>30</v>
      </c>
      <c r="J26" s="142" t="str">
        <f>IF('Rekapitulace zakázky'!AN20="","",'Rekapitulace zakázky'!AN20)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1"/>
      <c r="E31" s="161"/>
      <c r="F31" s="161"/>
      <c r="G31" s="161"/>
      <c r="H31" s="161"/>
      <c r="I31" s="161"/>
      <c r="J31" s="161"/>
      <c r="K31" s="16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2" t="s">
        <v>37</v>
      </c>
      <c r="E32" s="39"/>
      <c r="F32" s="39"/>
      <c r="G32" s="39"/>
      <c r="H32" s="39"/>
      <c r="I32" s="39"/>
      <c r="J32" s="163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4" t="s">
        <v>39</v>
      </c>
      <c r="G34" s="39"/>
      <c r="H34" s="39"/>
      <c r="I34" s="164" t="s">
        <v>38</v>
      </c>
      <c r="J34" s="164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4" t="s">
        <v>41</v>
      </c>
      <c r="E35" s="152" t="s">
        <v>42</v>
      </c>
      <c r="F35" s="165">
        <f>ROUND((SUM(BE125:BE152)),  2)</f>
        <v>0</v>
      </c>
      <c r="G35" s="39"/>
      <c r="H35" s="39"/>
      <c r="I35" s="166">
        <v>0.20999999999999999</v>
      </c>
      <c r="J35" s="165">
        <f>ROUND(((SUM(BE125:BE152))*I35),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43</v>
      </c>
      <c r="F36" s="165">
        <f>ROUND((SUM(BF125:BF152)),  2)</f>
        <v>0</v>
      </c>
      <c r="G36" s="39"/>
      <c r="H36" s="39"/>
      <c r="I36" s="166">
        <v>0.14999999999999999</v>
      </c>
      <c r="J36" s="165">
        <f>ROUND(((SUM(BF125:BF152))*I36),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44</v>
      </c>
      <c r="F37" s="165">
        <f>ROUND((SUM(BG125:BG152)),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45</v>
      </c>
      <c r="F38" s="165">
        <f>ROUND((SUM(BH125:BH152)),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46</v>
      </c>
      <c r="F39" s="165">
        <f>ROUND((SUM(BI125:BI152)),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47</v>
      </c>
      <c r="E41" s="169"/>
      <c r="F41" s="169"/>
      <c r="G41" s="170" t="s">
        <v>48</v>
      </c>
      <c r="H41" s="171" t="s">
        <v>49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50</v>
      </c>
      <c r="E50" s="175"/>
      <c r="F50" s="175"/>
      <c r="G50" s="174" t="s">
        <v>51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7"/>
      <c r="J61" s="179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54</v>
      </c>
      <c r="E65" s="180"/>
      <c r="F65" s="180"/>
      <c r="G65" s="174" t="s">
        <v>55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7"/>
      <c r="J76" s="179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Oprava mostních objektů v úseku Ohníč - Bílina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136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002 - VRN - km 13,865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 xml:space="preserve"> </v>
      </c>
      <c r="G91" s="41"/>
      <c r="H91" s="41"/>
      <c r="I91" s="33" t="s">
        <v>24</v>
      </c>
      <c r="J91" s="80" t="str">
        <f>IF(J14="","",J14)</f>
        <v>13. 5. 2021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28</v>
      </c>
      <c r="D93" s="41"/>
      <c r="E93" s="41"/>
      <c r="F93" s="28" t="str">
        <f>E17</f>
        <v xml:space="preserve"> </v>
      </c>
      <c r="G93" s="41"/>
      <c r="H93" s="41"/>
      <c r="I93" s="33" t="s">
        <v>33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31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7" t="s">
        <v>142</v>
      </c>
      <c r="D96" s="188"/>
      <c r="E96" s="188"/>
      <c r="F96" s="188"/>
      <c r="G96" s="188"/>
      <c r="H96" s="188"/>
      <c r="I96" s="188"/>
      <c r="J96" s="189" t="s">
        <v>143</v>
      </c>
      <c r="K96" s="18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0" t="s">
        <v>144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145</v>
      </c>
    </row>
    <row r="99" s="9" customFormat="1" ht="24.96" customHeight="1">
      <c r="A99" s="9"/>
      <c r="B99" s="191"/>
      <c r="C99" s="192"/>
      <c r="D99" s="193" t="s">
        <v>741</v>
      </c>
      <c r="E99" s="194"/>
      <c r="F99" s="194"/>
      <c r="G99" s="194"/>
      <c r="H99" s="194"/>
      <c r="I99" s="194"/>
      <c r="J99" s="195">
        <f>J126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3"/>
      <c r="D100" s="198" t="s">
        <v>742</v>
      </c>
      <c r="E100" s="199"/>
      <c r="F100" s="199"/>
      <c r="G100" s="199"/>
      <c r="H100" s="199"/>
      <c r="I100" s="199"/>
      <c r="J100" s="200">
        <f>J127</f>
        <v>0</v>
      </c>
      <c r="K100" s="133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3"/>
      <c r="D101" s="198" t="s">
        <v>743</v>
      </c>
      <c r="E101" s="199"/>
      <c r="F101" s="199"/>
      <c r="G101" s="199"/>
      <c r="H101" s="199"/>
      <c r="I101" s="199"/>
      <c r="J101" s="200">
        <f>J134</f>
        <v>0</v>
      </c>
      <c r="K101" s="133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3"/>
      <c r="D102" s="198" t="s">
        <v>744</v>
      </c>
      <c r="E102" s="199"/>
      <c r="F102" s="199"/>
      <c r="G102" s="199"/>
      <c r="H102" s="199"/>
      <c r="I102" s="199"/>
      <c r="J102" s="200">
        <f>J138</f>
        <v>0</v>
      </c>
      <c r="K102" s="133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3"/>
      <c r="D103" s="198" t="s">
        <v>745</v>
      </c>
      <c r="E103" s="199"/>
      <c r="F103" s="199"/>
      <c r="G103" s="199"/>
      <c r="H103" s="199"/>
      <c r="I103" s="199"/>
      <c r="J103" s="200">
        <f>J149</f>
        <v>0</v>
      </c>
      <c r="K103" s="133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5" t="str">
        <f>E7</f>
        <v>Oprava mostních objektů v úseku Ohníč - Bílina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135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5" t="s">
        <v>136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137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002 - VRN - km 13,865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22</v>
      </c>
      <c r="D119" s="41"/>
      <c r="E119" s="41"/>
      <c r="F119" s="28" t="str">
        <f>F14</f>
        <v xml:space="preserve"> </v>
      </c>
      <c r="G119" s="41"/>
      <c r="H119" s="41"/>
      <c r="I119" s="33" t="s">
        <v>24</v>
      </c>
      <c r="J119" s="80" t="str">
        <f>IF(J14="","",J14)</f>
        <v>13. 5. 2021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E17</f>
        <v xml:space="preserve"> </v>
      </c>
      <c r="G121" s="41"/>
      <c r="H121" s="41"/>
      <c r="I121" s="33" t="s">
        <v>33</v>
      </c>
      <c r="J121" s="37" t="str">
        <f>E23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31</v>
      </c>
      <c r="D122" s="41"/>
      <c r="E122" s="41"/>
      <c r="F122" s="28" t="str">
        <f>IF(E20="","",E20)</f>
        <v>Vyplň údaj</v>
      </c>
      <c r="G122" s="41"/>
      <c r="H122" s="41"/>
      <c r="I122" s="33" t="s">
        <v>35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2"/>
      <c r="B124" s="203"/>
      <c r="C124" s="204" t="s">
        <v>159</v>
      </c>
      <c r="D124" s="205" t="s">
        <v>62</v>
      </c>
      <c r="E124" s="205" t="s">
        <v>58</v>
      </c>
      <c r="F124" s="205" t="s">
        <v>59</v>
      </c>
      <c r="G124" s="205" t="s">
        <v>160</v>
      </c>
      <c r="H124" s="205" t="s">
        <v>161</v>
      </c>
      <c r="I124" s="205" t="s">
        <v>162</v>
      </c>
      <c r="J124" s="205" t="s">
        <v>143</v>
      </c>
      <c r="K124" s="206" t="s">
        <v>163</v>
      </c>
      <c r="L124" s="207"/>
      <c r="M124" s="101" t="s">
        <v>1</v>
      </c>
      <c r="N124" s="102" t="s">
        <v>41</v>
      </c>
      <c r="O124" s="102" t="s">
        <v>164</v>
      </c>
      <c r="P124" s="102" t="s">
        <v>165</v>
      </c>
      <c r="Q124" s="102" t="s">
        <v>166</v>
      </c>
      <c r="R124" s="102" t="s">
        <v>167</v>
      </c>
      <c r="S124" s="102" t="s">
        <v>168</v>
      </c>
      <c r="T124" s="103" t="s">
        <v>169</v>
      </c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</row>
    <row r="125" s="2" customFormat="1" ht="22.8" customHeight="1">
      <c r="A125" s="39"/>
      <c r="B125" s="40"/>
      <c r="C125" s="108" t="s">
        <v>170</v>
      </c>
      <c r="D125" s="41"/>
      <c r="E125" s="41"/>
      <c r="F125" s="41"/>
      <c r="G125" s="41"/>
      <c r="H125" s="41"/>
      <c r="I125" s="41"/>
      <c r="J125" s="208">
        <f>BK125</f>
        <v>0</v>
      </c>
      <c r="K125" s="41"/>
      <c r="L125" s="45"/>
      <c r="M125" s="104"/>
      <c r="N125" s="209"/>
      <c r="O125" s="105"/>
      <c r="P125" s="210">
        <f>P126</f>
        <v>0</v>
      </c>
      <c r="Q125" s="105"/>
      <c r="R125" s="210">
        <f>R126</f>
        <v>0</v>
      </c>
      <c r="S125" s="105"/>
      <c r="T125" s="211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145</v>
      </c>
      <c r="BK125" s="212">
        <f>BK126</f>
        <v>0</v>
      </c>
    </row>
    <row r="126" s="12" customFormat="1" ht="25.92" customHeight="1">
      <c r="A126" s="12"/>
      <c r="B126" s="213"/>
      <c r="C126" s="214"/>
      <c r="D126" s="215" t="s">
        <v>76</v>
      </c>
      <c r="E126" s="216" t="s">
        <v>746</v>
      </c>
      <c r="F126" s="216" t="s">
        <v>747</v>
      </c>
      <c r="G126" s="214"/>
      <c r="H126" s="214"/>
      <c r="I126" s="217"/>
      <c r="J126" s="218">
        <f>BK126</f>
        <v>0</v>
      </c>
      <c r="K126" s="214"/>
      <c r="L126" s="219"/>
      <c r="M126" s="220"/>
      <c r="N126" s="221"/>
      <c r="O126" s="221"/>
      <c r="P126" s="222">
        <f>P127+P134+P138+P149</f>
        <v>0</v>
      </c>
      <c r="Q126" s="221"/>
      <c r="R126" s="222">
        <f>R127+R134+R138+R149</f>
        <v>0</v>
      </c>
      <c r="S126" s="221"/>
      <c r="T126" s="223">
        <f>T127+T134+T138+T149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207</v>
      </c>
      <c r="AT126" s="225" t="s">
        <v>76</v>
      </c>
      <c r="AU126" s="225" t="s">
        <v>77</v>
      </c>
      <c r="AY126" s="224" t="s">
        <v>173</v>
      </c>
      <c r="BK126" s="226">
        <f>BK127+BK134+BK138+BK149</f>
        <v>0</v>
      </c>
    </row>
    <row r="127" s="12" customFormat="1" ht="22.8" customHeight="1">
      <c r="A127" s="12"/>
      <c r="B127" s="213"/>
      <c r="C127" s="214"/>
      <c r="D127" s="215" t="s">
        <v>76</v>
      </c>
      <c r="E127" s="227" t="s">
        <v>748</v>
      </c>
      <c r="F127" s="227" t="s">
        <v>749</v>
      </c>
      <c r="G127" s="214"/>
      <c r="H127" s="214"/>
      <c r="I127" s="217"/>
      <c r="J127" s="228">
        <f>BK127</f>
        <v>0</v>
      </c>
      <c r="K127" s="214"/>
      <c r="L127" s="219"/>
      <c r="M127" s="220"/>
      <c r="N127" s="221"/>
      <c r="O127" s="221"/>
      <c r="P127" s="222">
        <f>SUM(P128:P133)</f>
        <v>0</v>
      </c>
      <c r="Q127" s="221"/>
      <c r="R127" s="222">
        <f>SUM(R128:R133)</f>
        <v>0</v>
      </c>
      <c r="S127" s="221"/>
      <c r="T127" s="223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207</v>
      </c>
      <c r="AT127" s="225" t="s">
        <v>76</v>
      </c>
      <c r="AU127" s="225" t="s">
        <v>21</v>
      </c>
      <c r="AY127" s="224" t="s">
        <v>173</v>
      </c>
      <c r="BK127" s="226">
        <f>SUM(BK128:BK133)</f>
        <v>0</v>
      </c>
    </row>
    <row r="128" s="2" customFormat="1" ht="16.5" customHeight="1">
      <c r="A128" s="39"/>
      <c r="B128" s="40"/>
      <c r="C128" s="229" t="s">
        <v>21</v>
      </c>
      <c r="D128" s="229" t="s">
        <v>175</v>
      </c>
      <c r="E128" s="230" t="s">
        <v>750</v>
      </c>
      <c r="F128" s="231" t="s">
        <v>751</v>
      </c>
      <c r="G128" s="232" t="s">
        <v>752</v>
      </c>
      <c r="H128" s="233">
        <v>1</v>
      </c>
      <c r="I128" s="234"/>
      <c r="J128" s="235">
        <f>ROUND(I128*H128,2)</f>
        <v>0</v>
      </c>
      <c r="K128" s="231" t="s">
        <v>179</v>
      </c>
      <c r="L128" s="45"/>
      <c r="M128" s="236" t="s">
        <v>1</v>
      </c>
      <c r="N128" s="237" t="s">
        <v>42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180</v>
      </c>
      <c r="AT128" s="240" t="s">
        <v>175</v>
      </c>
      <c r="AU128" s="240" t="s">
        <v>85</v>
      </c>
      <c r="AY128" s="18" t="s">
        <v>173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21</v>
      </c>
      <c r="BK128" s="241">
        <f>ROUND(I128*H128,2)</f>
        <v>0</v>
      </c>
      <c r="BL128" s="18" t="s">
        <v>180</v>
      </c>
      <c r="BM128" s="240" t="s">
        <v>753</v>
      </c>
    </row>
    <row r="129" s="2" customFormat="1">
      <c r="A129" s="39"/>
      <c r="B129" s="40"/>
      <c r="C129" s="41"/>
      <c r="D129" s="242" t="s">
        <v>182</v>
      </c>
      <c r="E129" s="41"/>
      <c r="F129" s="243" t="s">
        <v>751</v>
      </c>
      <c r="G129" s="41"/>
      <c r="H129" s="41"/>
      <c r="I129" s="244"/>
      <c r="J129" s="41"/>
      <c r="K129" s="41"/>
      <c r="L129" s="45"/>
      <c r="M129" s="245"/>
      <c r="N129" s="24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182</v>
      </c>
      <c r="AU129" s="18" t="s">
        <v>85</v>
      </c>
    </row>
    <row r="130" s="2" customFormat="1">
      <c r="A130" s="39"/>
      <c r="B130" s="40"/>
      <c r="C130" s="41"/>
      <c r="D130" s="242" t="s">
        <v>197</v>
      </c>
      <c r="E130" s="41"/>
      <c r="F130" s="279" t="s">
        <v>754</v>
      </c>
      <c r="G130" s="41"/>
      <c r="H130" s="41"/>
      <c r="I130" s="244"/>
      <c r="J130" s="41"/>
      <c r="K130" s="41"/>
      <c r="L130" s="45"/>
      <c r="M130" s="245"/>
      <c r="N130" s="24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197</v>
      </c>
      <c r="AU130" s="18" t="s">
        <v>85</v>
      </c>
    </row>
    <row r="131" s="2" customFormat="1" ht="16.5" customHeight="1">
      <c r="A131" s="39"/>
      <c r="B131" s="40"/>
      <c r="C131" s="229" t="s">
        <v>85</v>
      </c>
      <c r="D131" s="229" t="s">
        <v>175</v>
      </c>
      <c r="E131" s="230" t="s">
        <v>755</v>
      </c>
      <c r="F131" s="231" t="s">
        <v>756</v>
      </c>
      <c r="G131" s="232" t="s">
        <v>752</v>
      </c>
      <c r="H131" s="233">
        <v>1</v>
      </c>
      <c r="I131" s="234"/>
      <c r="J131" s="235">
        <f>ROUND(I131*H131,2)</f>
        <v>0</v>
      </c>
      <c r="K131" s="231" t="s">
        <v>179</v>
      </c>
      <c r="L131" s="45"/>
      <c r="M131" s="236" t="s">
        <v>1</v>
      </c>
      <c r="N131" s="237" t="s">
        <v>42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180</v>
      </c>
      <c r="AT131" s="240" t="s">
        <v>175</v>
      </c>
      <c r="AU131" s="240" t="s">
        <v>85</v>
      </c>
      <c r="AY131" s="18" t="s">
        <v>173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21</v>
      </c>
      <c r="BK131" s="241">
        <f>ROUND(I131*H131,2)</f>
        <v>0</v>
      </c>
      <c r="BL131" s="18" t="s">
        <v>180</v>
      </c>
      <c r="BM131" s="240" t="s">
        <v>757</v>
      </c>
    </row>
    <row r="132" s="2" customFormat="1">
      <c r="A132" s="39"/>
      <c r="B132" s="40"/>
      <c r="C132" s="41"/>
      <c r="D132" s="242" t="s">
        <v>182</v>
      </c>
      <c r="E132" s="41"/>
      <c r="F132" s="243" t="s">
        <v>756</v>
      </c>
      <c r="G132" s="41"/>
      <c r="H132" s="41"/>
      <c r="I132" s="244"/>
      <c r="J132" s="41"/>
      <c r="K132" s="41"/>
      <c r="L132" s="45"/>
      <c r="M132" s="245"/>
      <c r="N132" s="24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182</v>
      </c>
      <c r="AU132" s="18" t="s">
        <v>85</v>
      </c>
    </row>
    <row r="133" s="2" customFormat="1">
      <c r="A133" s="39"/>
      <c r="B133" s="40"/>
      <c r="C133" s="41"/>
      <c r="D133" s="242" t="s">
        <v>197</v>
      </c>
      <c r="E133" s="41"/>
      <c r="F133" s="279" t="s">
        <v>758</v>
      </c>
      <c r="G133" s="41"/>
      <c r="H133" s="41"/>
      <c r="I133" s="244"/>
      <c r="J133" s="41"/>
      <c r="K133" s="41"/>
      <c r="L133" s="45"/>
      <c r="M133" s="245"/>
      <c r="N133" s="24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197</v>
      </c>
      <c r="AU133" s="18" t="s">
        <v>85</v>
      </c>
    </row>
    <row r="134" s="12" customFormat="1" ht="22.8" customHeight="1">
      <c r="A134" s="12"/>
      <c r="B134" s="213"/>
      <c r="C134" s="214"/>
      <c r="D134" s="215" t="s">
        <v>76</v>
      </c>
      <c r="E134" s="227" t="s">
        <v>759</v>
      </c>
      <c r="F134" s="227" t="s">
        <v>760</v>
      </c>
      <c r="G134" s="214"/>
      <c r="H134" s="214"/>
      <c r="I134" s="217"/>
      <c r="J134" s="228">
        <f>BK134</f>
        <v>0</v>
      </c>
      <c r="K134" s="214"/>
      <c r="L134" s="219"/>
      <c r="M134" s="220"/>
      <c r="N134" s="221"/>
      <c r="O134" s="221"/>
      <c r="P134" s="222">
        <f>SUM(P135:P137)</f>
        <v>0</v>
      </c>
      <c r="Q134" s="221"/>
      <c r="R134" s="222">
        <f>SUM(R135:R137)</f>
        <v>0</v>
      </c>
      <c r="S134" s="221"/>
      <c r="T134" s="223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207</v>
      </c>
      <c r="AT134" s="225" t="s">
        <v>76</v>
      </c>
      <c r="AU134" s="225" t="s">
        <v>21</v>
      </c>
      <c r="AY134" s="224" t="s">
        <v>173</v>
      </c>
      <c r="BK134" s="226">
        <f>SUM(BK135:BK137)</f>
        <v>0</v>
      </c>
    </row>
    <row r="135" s="2" customFormat="1" ht="16.5" customHeight="1">
      <c r="A135" s="39"/>
      <c r="B135" s="40"/>
      <c r="C135" s="229" t="s">
        <v>91</v>
      </c>
      <c r="D135" s="229" t="s">
        <v>175</v>
      </c>
      <c r="E135" s="230" t="s">
        <v>761</v>
      </c>
      <c r="F135" s="231" t="s">
        <v>760</v>
      </c>
      <c r="G135" s="232" t="s">
        <v>752</v>
      </c>
      <c r="H135" s="233">
        <v>1</v>
      </c>
      <c r="I135" s="234"/>
      <c r="J135" s="235">
        <f>ROUND(I135*H135,2)</f>
        <v>0</v>
      </c>
      <c r="K135" s="231" t="s">
        <v>179</v>
      </c>
      <c r="L135" s="45"/>
      <c r="M135" s="236" t="s">
        <v>1</v>
      </c>
      <c r="N135" s="237" t="s">
        <v>42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180</v>
      </c>
      <c r="AT135" s="240" t="s">
        <v>175</v>
      </c>
      <c r="AU135" s="240" t="s">
        <v>85</v>
      </c>
      <c r="AY135" s="18" t="s">
        <v>173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21</v>
      </c>
      <c r="BK135" s="241">
        <f>ROUND(I135*H135,2)</f>
        <v>0</v>
      </c>
      <c r="BL135" s="18" t="s">
        <v>180</v>
      </c>
      <c r="BM135" s="240" t="s">
        <v>762</v>
      </c>
    </row>
    <row r="136" s="2" customFormat="1">
      <c r="A136" s="39"/>
      <c r="B136" s="40"/>
      <c r="C136" s="41"/>
      <c r="D136" s="242" t="s">
        <v>182</v>
      </c>
      <c r="E136" s="41"/>
      <c r="F136" s="243" t="s">
        <v>760</v>
      </c>
      <c r="G136" s="41"/>
      <c r="H136" s="41"/>
      <c r="I136" s="244"/>
      <c r="J136" s="41"/>
      <c r="K136" s="41"/>
      <c r="L136" s="45"/>
      <c r="M136" s="245"/>
      <c r="N136" s="24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182</v>
      </c>
      <c r="AU136" s="18" t="s">
        <v>85</v>
      </c>
    </row>
    <row r="137" s="2" customFormat="1">
      <c r="A137" s="39"/>
      <c r="B137" s="40"/>
      <c r="C137" s="41"/>
      <c r="D137" s="242" t="s">
        <v>197</v>
      </c>
      <c r="E137" s="41"/>
      <c r="F137" s="279" t="s">
        <v>763</v>
      </c>
      <c r="G137" s="41"/>
      <c r="H137" s="41"/>
      <c r="I137" s="244"/>
      <c r="J137" s="41"/>
      <c r="K137" s="41"/>
      <c r="L137" s="45"/>
      <c r="M137" s="245"/>
      <c r="N137" s="24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197</v>
      </c>
      <c r="AU137" s="18" t="s">
        <v>85</v>
      </c>
    </row>
    <row r="138" s="12" customFormat="1" ht="22.8" customHeight="1">
      <c r="A138" s="12"/>
      <c r="B138" s="213"/>
      <c r="C138" s="214"/>
      <c r="D138" s="215" t="s">
        <v>76</v>
      </c>
      <c r="E138" s="227" t="s">
        <v>764</v>
      </c>
      <c r="F138" s="227" t="s">
        <v>765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SUM(P139:P148)</f>
        <v>0</v>
      </c>
      <c r="Q138" s="221"/>
      <c r="R138" s="222">
        <f>SUM(R139:R148)</f>
        <v>0</v>
      </c>
      <c r="S138" s="221"/>
      <c r="T138" s="223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207</v>
      </c>
      <c r="AT138" s="225" t="s">
        <v>76</v>
      </c>
      <c r="AU138" s="225" t="s">
        <v>21</v>
      </c>
      <c r="AY138" s="224" t="s">
        <v>173</v>
      </c>
      <c r="BK138" s="226">
        <f>SUM(BK139:BK148)</f>
        <v>0</v>
      </c>
    </row>
    <row r="139" s="2" customFormat="1" ht="16.5" customHeight="1">
      <c r="A139" s="39"/>
      <c r="B139" s="40"/>
      <c r="C139" s="229" t="s">
        <v>180</v>
      </c>
      <c r="D139" s="229" t="s">
        <v>175</v>
      </c>
      <c r="E139" s="230" t="s">
        <v>766</v>
      </c>
      <c r="F139" s="231" t="s">
        <v>767</v>
      </c>
      <c r="G139" s="232" t="s">
        <v>752</v>
      </c>
      <c r="H139" s="233">
        <v>3</v>
      </c>
      <c r="I139" s="234"/>
      <c r="J139" s="235">
        <f>ROUND(I139*H139,2)</f>
        <v>0</v>
      </c>
      <c r="K139" s="231" t="s">
        <v>179</v>
      </c>
      <c r="L139" s="45"/>
      <c r="M139" s="236" t="s">
        <v>1</v>
      </c>
      <c r="N139" s="237" t="s">
        <v>42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180</v>
      </c>
      <c r="AT139" s="240" t="s">
        <v>175</v>
      </c>
      <c r="AU139" s="240" t="s">
        <v>85</v>
      </c>
      <c r="AY139" s="18" t="s">
        <v>173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21</v>
      </c>
      <c r="BK139" s="241">
        <f>ROUND(I139*H139,2)</f>
        <v>0</v>
      </c>
      <c r="BL139" s="18" t="s">
        <v>180</v>
      </c>
      <c r="BM139" s="240" t="s">
        <v>768</v>
      </c>
    </row>
    <row r="140" s="2" customFormat="1">
      <c r="A140" s="39"/>
      <c r="B140" s="40"/>
      <c r="C140" s="41"/>
      <c r="D140" s="242" t="s">
        <v>182</v>
      </c>
      <c r="E140" s="41"/>
      <c r="F140" s="243" t="s">
        <v>767</v>
      </c>
      <c r="G140" s="41"/>
      <c r="H140" s="41"/>
      <c r="I140" s="244"/>
      <c r="J140" s="41"/>
      <c r="K140" s="41"/>
      <c r="L140" s="45"/>
      <c r="M140" s="245"/>
      <c r="N140" s="24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182</v>
      </c>
      <c r="AU140" s="18" t="s">
        <v>85</v>
      </c>
    </row>
    <row r="141" s="2" customFormat="1">
      <c r="A141" s="39"/>
      <c r="B141" s="40"/>
      <c r="C141" s="41"/>
      <c r="D141" s="242" t="s">
        <v>197</v>
      </c>
      <c r="E141" s="41"/>
      <c r="F141" s="279" t="s">
        <v>769</v>
      </c>
      <c r="G141" s="41"/>
      <c r="H141" s="41"/>
      <c r="I141" s="244"/>
      <c r="J141" s="41"/>
      <c r="K141" s="41"/>
      <c r="L141" s="45"/>
      <c r="M141" s="245"/>
      <c r="N141" s="24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197</v>
      </c>
      <c r="AU141" s="18" t="s">
        <v>85</v>
      </c>
    </row>
    <row r="142" s="13" customFormat="1">
      <c r="A142" s="13"/>
      <c r="B142" s="247"/>
      <c r="C142" s="248"/>
      <c r="D142" s="242" t="s">
        <v>184</v>
      </c>
      <c r="E142" s="249" t="s">
        <v>1</v>
      </c>
      <c r="F142" s="250" t="s">
        <v>694</v>
      </c>
      <c r="G142" s="248"/>
      <c r="H142" s="249" t="s">
        <v>1</v>
      </c>
      <c r="I142" s="251"/>
      <c r="J142" s="248"/>
      <c r="K142" s="248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184</v>
      </c>
      <c r="AU142" s="256" t="s">
        <v>85</v>
      </c>
      <c r="AV142" s="13" t="s">
        <v>21</v>
      </c>
      <c r="AW142" s="13" t="s">
        <v>34</v>
      </c>
      <c r="AX142" s="13" t="s">
        <v>77</v>
      </c>
      <c r="AY142" s="256" t="s">
        <v>173</v>
      </c>
    </row>
    <row r="143" s="14" customFormat="1">
      <c r="A143" s="14"/>
      <c r="B143" s="257"/>
      <c r="C143" s="258"/>
      <c r="D143" s="242" t="s">
        <v>184</v>
      </c>
      <c r="E143" s="259" t="s">
        <v>1</v>
      </c>
      <c r="F143" s="260" t="s">
        <v>21</v>
      </c>
      <c r="G143" s="258"/>
      <c r="H143" s="261">
        <v>1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7" t="s">
        <v>184</v>
      </c>
      <c r="AU143" s="267" t="s">
        <v>85</v>
      </c>
      <c r="AV143" s="14" t="s">
        <v>85</v>
      </c>
      <c r="AW143" s="14" t="s">
        <v>34</v>
      </c>
      <c r="AX143" s="14" t="s">
        <v>77</v>
      </c>
      <c r="AY143" s="267" t="s">
        <v>173</v>
      </c>
    </row>
    <row r="144" s="13" customFormat="1">
      <c r="A144" s="13"/>
      <c r="B144" s="247"/>
      <c r="C144" s="248"/>
      <c r="D144" s="242" t="s">
        <v>184</v>
      </c>
      <c r="E144" s="249" t="s">
        <v>1</v>
      </c>
      <c r="F144" s="250" t="s">
        <v>770</v>
      </c>
      <c r="G144" s="248"/>
      <c r="H144" s="249" t="s">
        <v>1</v>
      </c>
      <c r="I144" s="251"/>
      <c r="J144" s="248"/>
      <c r="K144" s="248"/>
      <c r="L144" s="252"/>
      <c r="M144" s="253"/>
      <c r="N144" s="254"/>
      <c r="O144" s="254"/>
      <c r="P144" s="254"/>
      <c r="Q144" s="254"/>
      <c r="R144" s="254"/>
      <c r="S144" s="254"/>
      <c r="T144" s="25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6" t="s">
        <v>184</v>
      </c>
      <c r="AU144" s="256" t="s">
        <v>85</v>
      </c>
      <c r="AV144" s="13" t="s">
        <v>21</v>
      </c>
      <c r="AW144" s="13" t="s">
        <v>34</v>
      </c>
      <c r="AX144" s="13" t="s">
        <v>77</v>
      </c>
      <c r="AY144" s="256" t="s">
        <v>173</v>
      </c>
    </row>
    <row r="145" s="14" customFormat="1">
      <c r="A145" s="14"/>
      <c r="B145" s="257"/>
      <c r="C145" s="258"/>
      <c r="D145" s="242" t="s">
        <v>184</v>
      </c>
      <c r="E145" s="259" t="s">
        <v>1</v>
      </c>
      <c r="F145" s="260" t="s">
        <v>21</v>
      </c>
      <c r="G145" s="258"/>
      <c r="H145" s="261">
        <v>1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7" t="s">
        <v>184</v>
      </c>
      <c r="AU145" s="267" t="s">
        <v>85</v>
      </c>
      <c r="AV145" s="14" t="s">
        <v>85</v>
      </c>
      <c r="AW145" s="14" t="s">
        <v>34</v>
      </c>
      <c r="AX145" s="14" t="s">
        <v>77</v>
      </c>
      <c r="AY145" s="267" t="s">
        <v>173</v>
      </c>
    </row>
    <row r="146" s="13" customFormat="1">
      <c r="A146" s="13"/>
      <c r="B146" s="247"/>
      <c r="C146" s="248"/>
      <c r="D146" s="242" t="s">
        <v>184</v>
      </c>
      <c r="E146" s="249" t="s">
        <v>1</v>
      </c>
      <c r="F146" s="250" t="s">
        <v>771</v>
      </c>
      <c r="G146" s="248"/>
      <c r="H146" s="249" t="s">
        <v>1</v>
      </c>
      <c r="I146" s="251"/>
      <c r="J146" s="248"/>
      <c r="K146" s="248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184</v>
      </c>
      <c r="AU146" s="256" t="s">
        <v>85</v>
      </c>
      <c r="AV146" s="13" t="s">
        <v>21</v>
      </c>
      <c r="AW146" s="13" t="s">
        <v>34</v>
      </c>
      <c r="AX146" s="13" t="s">
        <v>77</v>
      </c>
      <c r="AY146" s="256" t="s">
        <v>173</v>
      </c>
    </row>
    <row r="147" s="14" customFormat="1">
      <c r="A147" s="14"/>
      <c r="B147" s="257"/>
      <c r="C147" s="258"/>
      <c r="D147" s="242" t="s">
        <v>184</v>
      </c>
      <c r="E147" s="259" t="s">
        <v>1</v>
      </c>
      <c r="F147" s="260" t="s">
        <v>21</v>
      </c>
      <c r="G147" s="258"/>
      <c r="H147" s="261">
        <v>1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7" t="s">
        <v>184</v>
      </c>
      <c r="AU147" s="267" t="s">
        <v>85</v>
      </c>
      <c r="AV147" s="14" t="s">
        <v>85</v>
      </c>
      <c r="AW147" s="14" t="s">
        <v>34</v>
      </c>
      <c r="AX147" s="14" t="s">
        <v>77</v>
      </c>
      <c r="AY147" s="267" t="s">
        <v>173</v>
      </c>
    </row>
    <row r="148" s="15" customFormat="1">
      <c r="A148" s="15"/>
      <c r="B148" s="268"/>
      <c r="C148" s="269"/>
      <c r="D148" s="242" t="s">
        <v>184</v>
      </c>
      <c r="E148" s="270" t="s">
        <v>1</v>
      </c>
      <c r="F148" s="271" t="s">
        <v>187</v>
      </c>
      <c r="G148" s="269"/>
      <c r="H148" s="272">
        <v>3</v>
      </c>
      <c r="I148" s="273"/>
      <c r="J148" s="269"/>
      <c r="K148" s="269"/>
      <c r="L148" s="274"/>
      <c r="M148" s="275"/>
      <c r="N148" s="276"/>
      <c r="O148" s="276"/>
      <c r="P148" s="276"/>
      <c r="Q148" s="276"/>
      <c r="R148" s="276"/>
      <c r="S148" s="276"/>
      <c r="T148" s="27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8" t="s">
        <v>184</v>
      </c>
      <c r="AU148" s="278" t="s">
        <v>85</v>
      </c>
      <c r="AV148" s="15" t="s">
        <v>180</v>
      </c>
      <c r="AW148" s="15" t="s">
        <v>34</v>
      </c>
      <c r="AX148" s="15" t="s">
        <v>21</v>
      </c>
      <c r="AY148" s="278" t="s">
        <v>173</v>
      </c>
    </row>
    <row r="149" s="12" customFormat="1" ht="22.8" customHeight="1">
      <c r="A149" s="12"/>
      <c r="B149" s="213"/>
      <c r="C149" s="214"/>
      <c r="D149" s="215" t="s">
        <v>76</v>
      </c>
      <c r="E149" s="227" t="s">
        <v>772</v>
      </c>
      <c r="F149" s="227" t="s">
        <v>773</v>
      </c>
      <c r="G149" s="214"/>
      <c r="H149" s="214"/>
      <c r="I149" s="217"/>
      <c r="J149" s="228">
        <f>BK149</f>
        <v>0</v>
      </c>
      <c r="K149" s="214"/>
      <c r="L149" s="219"/>
      <c r="M149" s="220"/>
      <c r="N149" s="221"/>
      <c r="O149" s="221"/>
      <c r="P149" s="222">
        <f>SUM(P150:P152)</f>
        <v>0</v>
      </c>
      <c r="Q149" s="221"/>
      <c r="R149" s="222">
        <f>SUM(R150:R152)</f>
        <v>0</v>
      </c>
      <c r="S149" s="221"/>
      <c r="T149" s="223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4" t="s">
        <v>207</v>
      </c>
      <c r="AT149" s="225" t="s">
        <v>76</v>
      </c>
      <c r="AU149" s="225" t="s">
        <v>21</v>
      </c>
      <c r="AY149" s="224" t="s">
        <v>173</v>
      </c>
      <c r="BK149" s="226">
        <f>SUM(BK150:BK152)</f>
        <v>0</v>
      </c>
    </row>
    <row r="150" s="2" customFormat="1" ht="16.5" customHeight="1">
      <c r="A150" s="39"/>
      <c r="B150" s="40"/>
      <c r="C150" s="229" t="s">
        <v>207</v>
      </c>
      <c r="D150" s="229" t="s">
        <v>175</v>
      </c>
      <c r="E150" s="230" t="s">
        <v>774</v>
      </c>
      <c r="F150" s="231" t="s">
        <v>773</v>
      </c>
      <c r="G150" s="232" t="s">
        <v>752</v>
      </c>
      <c r="H150" s="233">
        <v>1</v>
      </c>
      <c r="I150" s="234"/>
      <c r="J150" s="235">
        <f>ROUND(I150*H150,2)</f>
        <v>0</v>
      </c>
      <c r="K150" s="231" t="s">
        <v>179</v>
      </c>
      <c r="L150" s="45"/>
      <c r="M150" s="236" t="s">
        <v>1</v>
      </c>
      <c r="N150" s="237" t="s">
        <v>42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775</v>
      </c>
      <c r="AT150" s="240" t="s">
        <v>175</v>
      </c>
      <c r="AU150" s="240" t="s">
        <v>85</v>
      </c>
      <c r="AY150" s="18" t="s">
        <v>173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21</v>
      </c>
      <c r="BK150" s="241">
        <f>ROUND(I150*H150,2)</f>
        <v>0</v>
      </c>
      <c r="BL150" s="18" t="s">
        <v>775</v>
      </c>
      <c r="BM150" s="240" t="s">
        <v>776</v>
      </c>
    </row>
    <row r="151" s="2" customFormat="1">
      <c r="A151" s="39"/>
      <c r="B151" s="40"/>
      <c r="C151" s="41"/>
      <c r="D151" s="242" t="s">
        <v>182</v>
      </c>
      <c r="E151" s="41"/>
      <c r="F151" s="243" t="s">
        <v>773</v>
      </c>
      <c r="G151" s="41"/>
      <c r="H151" s="41"/>
      <c r="I151" s="244"/>
      <c r="J151" s="41"/>
      <c r="K151" s="41"/>
      <c r="L151" s="45"/>
      <c r="M151" s="245"/>
      <c r="N151" s="24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182</v>
      </c>
      <c r="AU151" s="18" t="s">
        <v>85</v>
      </c>
    </row>
    <row r="152" s="2" customFormat="1">
      <c r="A152" s="39"/>
      <c r="B152" s="40"/>
      <c r="C152" s="41"/>
      <c r="D152" s="242" t="s">
        <v>197</v>
      </c>
      <c r="E152" s="41"/>
      <c r="F152" s="279" t="s">
        <v>633</v>
      </c>
      <c r="G152" s="41"/>
      <c r="H152" s="41"/>
      <c r="I152" s="244"/>
      <c r="J152" s="41"/>
      <c r="K152" s="41"/>
      <c r="L152" s="45"/>
      <c r="M152" s="301"/>
      <c r="N152" s="302"/>
      <c r="O152" s="303"/>
      <c r="P152" s="303"/>
      <c r="Q152" s="303"/>
      <c r="R152" s="303"/>
      <c r="S152" s="303"/>
      <c r="T152" s="304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197</v>
      </c>
      <c r="AU152" s="18" t="s">
        <v>85</v>
      </c>
    </row>
    <row r="153" s="2" customFormat="1" ht="6.96" customHeight="1">
      <c r="A153" s="39"/>
      <c r="B153" s="67"/>
      <c r="C153" s="68"/>
      <c r="D153" s="68"/>
      <c r="E153" s="68"/>
      <c r="F153" s="68"/>
      <c r="G153" s="68"/>
      <c r="H153" s="68"/>
      <c r="I153" s="68"/>
      <c r="J153" s="68"/>
      <c r="K153" s="68"/>
      <c r="L153" s="45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uy6DnL00uy3h0z3cjuI9Q+NSGOx4ApVAayvyzzGoJxpJurkBHX5WfrY0nlv4RFwxDtWf2c/onarxibBqh7ydbw==" hashValue="/0OnDkICAcEAmV5UOMsAvvRxj25JpecEoWkEvXj4il5PFvEc6+DnA4GVGPU9rbjso3J4cncUvJe3/NN4KVbWYw==" algorithmName="SHA-512" password="CC35"/>
  <autoFilter ref="C124:K15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134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zakázky'!K6</f>
        <v>Oprava mostních objektů v úseku Ohníč - Bílina</v>
      </c>
      <c r="F7" s="152"/>
      <c r="G7" s="152"/>
      <c r="H7" s="152"/>
      <c r="L7" s="21"/>
    </row>
    <row r="8">
      <c r="B8" s="21"/>
      <c r="D8" s="152" t="s">
        <v>135</v>
      </c>
      <c r="L8" s="21"/>
    </row>
    <row r="9" s="1" customFormat="1" ht="16.5" customHeight="1">
      <c r="B9" s="21"/>
      <c r="E9" s="153" t="s">
        <v>777</v>
      </c>
      <c r="F9" s="1"/>
      <c r="G9" s="1"/>
      <c r="H9" s="1"/>
      <c r="L9" s="21"/>
    </row>
    <row r="10" s="1" customFormat="1" ht="12" customHeight="1">
      <c r="B10" s="21"/>
      <c r="D10" s="152" t="s">
        <v>137</v>
      </c>
      <c r="L10" s="21"/>
    </row>
    <row r="11" s="2" customFormat="1" ht="16.5" customHeight="1">
      <c r="A11" s="39"/>
      <c r="B11" s="45"/>
      <c r="C11" s="39"/>
      <c r="D11" s="39"/>
      <c r="E11" s="154" t="s">
        <v>778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139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779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19</v>
      </c>
      <c r="E15" s="39"/>
      <c r="F15" s="142" t="s">
        <v>1</v>
      </c>
      <c r="G15" s="39"/>
      <c r="H15" s="39"/>
      <c r="I15" s="152" t="s">
        <v>20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22</v>
      </c>
      <c r="E16" s="39"/>
      <c r="F16" s="142" t="s">
        <v>23</v>
      </c>
      <c r="G16" s="39"/>
      <c r="H16" s="39"/>
      <c r="I16" s="152" t="s">
        <v>24</v>
      </c>
      <c r="J16" s="156" t="str">
        <f>'Rekapitulace zakázky'!AN8</f>
        <v>13. 5. 2021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28</v>
      </c>
      <c r="E18" s="39"/>
      <c r="F18" s="39"/>
      <c r="G18" s="39"/>
      <c r="H18" s="39"/>
      <c r="I18" s="152" t="s">
        <v>29</v>
      </c>
      <c r="J18" s="142" t="str">
        <f>IF('Rekapitulace zakázky'!AN10="","",'Rekapitulace zakázky'!AN10)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zakázky'!E11="","",'Rekapitulace zakázky'!E11)</f>
        <v xml:space="preserve"> </v>
      </c>
      <c r="F19" s="39"/>
      <c r="G19" s="39"/>
      <c r="H19" s="39"/>
      <c r="I19" s="152" t="s">
        <v>30</v>
      </c>
      <c r="J19" s="142" t="str">
        <f>IF('Rekapitulace zakázky'!AN11="","",'Rekapitulace zakázky'!AN11)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31</v>
      </c>
      <c r="E21" s="39"/>
      <c r="F21" s="39"/>
      <c r="G21" s="39"/>
      <c r="H21" s="39"/>
      <c r="I21" s="152" t="s">
        <v>29</v>
      </c>
      <c r="J21" s="34" t="str">
        <f>'Rekapitulace zakázky'!AN13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zakázky'!E14</f>
        <v>Vyplň údaj</v>
      </c>
      <c r="F22" s="142"/>
      <c r="G22" s="142"/>
      <c r="H22" s="142"/>
      <c r="I22" s="152" t="s">
        <v>30</v>
      </c>
      <c r="J22" s="34" t="str">
        <f>'Rekapitulace zakázky'!AN14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33</v>
      </c>
      <c r="E24" s="39"/>
      <c r="F24" s="39"/>
      <c r="G24" s="39"/>
      <c r="H24" s="39"/>
      <c r="I24" s="152" t="s">
        <v>29</v>
      </c>
      <c r="J24" s="142" t="str">
        <f>IF('Rekapitulace zakázky'!AN16="","",'Rekapitulace zakázky'!AN16)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zakázky'!E17="","",'Rekapitulace zakázky'!E17)</f>
        <v xml:space="preserve"> </v>
      </c>
      <c r="F25" s="39"/>
      <c r="G25" s="39"/>
      <c r="H25" s="39"/>
      <c r="I25" s="152" t="s">
        <v>30</v>
      </c>
      <c r="J25" s="142" t="str">
        <f>IF('Rekapitulace zakázky'!AN17="","",'Rekapitulace zakázky'!AN17)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35</v>
      </c>
      <c r="E27" s="39"/>
      <c r="F27" s="39"/>
      <c r="G27" s="39"/>
      <c r="H27" s="39"/>
      <c r="I27" s="152" t="s">
        <v>29</v>
      </c>
      <c r="J27" s="142" t="str">
        <f>IF('Rekapitulace zakázky'!AN19="","",'Rekapitulace zakázky'!AN19)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zakázky'!E20="","",'Rekapitulace zakázky'!E20)</f>
        <v xml:space="preserve"> </v>
      </c>
      <c r="F28" s="39"/>
      <c r="G28" s="39"/>
      <c r="H28" s="39"/>
      <c r="I28" s="152" t="s">
        <v>30</v>
      </c>
      <c r="J28" s="142" t="str">
        <f>IF('Rekapitulace zakázky'!AN20="","",'Rekapitulace zakázky'!AN20)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37</v>
      </c>
      <c r="E34" s="39"/>
      <c r="F34" s="39"/>
      <c r="G34" s="39"/>
      <c r="H34" s="39"/>
      <c r="I34" s="39"/>
      <c r="J34" s="163">
        <f>ROUND(J135,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39</v>
      </c>
      <c r="G36" s="39"/>
      <c r="H36" s="39"/>
      <c r="I36" s="164" t="s">
        <v>38</v>
      </c>
      <c r="J36" s="164" t="s">
        <v>40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4" t="s">
        <v>41</v>
      </c>
      <c r="E37" s="152" t="s">
        <v>42</v>
      </c>
      <c r="F37" s="165">
        <f>ROUND((SUM(BE135:BE682)),  2)</f>
        <v>0</v>
      </c>
      <c r="G37" s="39"/>
      <c r="H37" s="39"/>
      <c r="I37" s="166">
        <v>0.20999999999999999</v>
      </c>
      <c r="J37" s="165">
        <f>ROUND(((SUM(BE135:BE682))*I37),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43</v>
      </c>
      <c r="F38" s="165">
        <f>ROUND((SUM(BF135:BF682)),  2)</f>
        <v>0</v>
      </c>
      <c r="G38" s="39"/>
      <c r="H38" s="39"/>
      <c r="I38" s="166">
        <v>0.14999999999999999</v>
      </c>
      <c r="J38" s="165">
        <f>ROUND(((SUM(BF135:BF682))*I38),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44</v>
      </c>
      <c r="F39" s="165">
        <f>ROUND((SUM(BG135:BG682)),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45</v>
      </c>
      <c r="F40" s="165">
        <f>ROUND((SUM(BH135:BH682)),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46</v>
      </c>
      <c r="F41" s="165">
        <f>ROUND((SUM(BI135:BI682)),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47</v>
      </c>
      <c r="E43" s="169"/>
      <c r="F43" s="169"/>
      <c r="G43" s="170" t="s">
        <v>48</v>
      </c>
      <c r="H43" s="171" t="s">
        <v>49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50</v>
      </c>
      <c r="E50" s="175"/>
      <c r="F50" s="175"/>
      <c r="G50" s="174" t="s">
        <v>51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7"/>
      <c r="J61" s="179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54</v>
      </c>
      <c r="E65" s="180"/>
      <c r="F65" s="180"/>
      <c r="G65" s="174" t="s">
        <v>55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7"/>
      <c r="J76" s="179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Oprava mostních objektů v úseku Ohníč - Bílina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777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137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86" t="s">
        <v>778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139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001 - km 14,009 - propustek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22</v>
      </c>
      <c r="D93" s="41"/>
      <c r="E93" s="41"/>
      <c r="F93" s="28" t="str">
        <f>F16</f>
        <v xml:space="preserve"> </v>
      </c>
      <c r="G93" s="41"/>
      <c r="H93" s="41"/>
      <c r="I93" s="33" t="s">
        <v>24</v>
      </c>
      <c r="J93" s="80" t="str">
        <f>IF(J16="","",J16)</f>
        <v>13. 5. 2021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28</v>
      </c>
      <c r="D95" s="41"/>
      <c r="E95" s="41"/>
      <c r="F95" s="28" t="str">
        <f>E19</f>
        <v xml:space="preserve"> </v>
      </c>
      <c r="G95" s="41"/>
      <c r="H95" s="41"/>
      <c r="I95" s="33" t="s">
        <v>33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IF(E22="","",E22)</f>
        <v>Vyplň údaj</v>
      </c>
      <c r="G96" s="41"/>
      <c r="H96" s="41"/>
      <c r="I96" s="33" t="s">
        <v>35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7" t="s">
        <v>142</v>
      </c>
      <c r="D98" s="188"/>
      <c r="E98" s="188"/>
      <c r="F98" s="188"/>
      <c r="G98" s="188"/>
      <c r="H98" s="188"/>
      <c r="I98" s="188"/>
      <c r="J98" s="189" t="s">
        <v>143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0" t="s">
        <v>144</v>
      </c>
      <c r="D100" s="41"/>
      <c r="E100" s="41"/>
      <c r="F100" s="41"/>
      <c r="G100" s="41"/>
      <c r="H100" s="41"/>
      <c r="I100" s="41"/>
      <c r="J100" s="111">
        <f>J135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145</v>
      </c>
    </row>
    <row r="101" s="9" customFormat="1" ht="24.96" customHeight="1">
      <c r="A101" s="9"/>
      <c r="B101" s="191"/>
      <c r="C101" s="192"/>
      <c r="D101" s="193" t="s">
        <v>146</v>
      </c>
      <c r="E101" s="194"/>
      <c r="F101" s="194"/>
      <c r="G101" s="194"/>
      <c r="H101" s="194"/>
      <c r="I101" s="194"/>
      <c r="J101" s="195">
        <f>J136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33"/>
      <c r="D102" s="198" t="s">
        <v>147</v>
      </c>
      <c r="E102" s="199"/>
      <c r="F102" s="199"/>
      <c r="G102" s="199"/>
      <c r="H102" s="199"/>
      <c r="I102" s="199"/>
      <c r="J102" s="200">
        <f>J137</f>
        <v>0</v>
      </c>
      <c r="K102" s="133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3"/>
      <c r="D103" s="198" t="s">
        <v>148</v>
      </c>
      <c r="E103" s="199"/>
      <c r="F103" s="199"/>
      <c r="G103" s="199"/>
      <c r="H103" s="199"/>
      <c r="I103" s="199"/>
      <c r="J103" s="200">
        <f>J276</f>
        <v>0</v>
      </c>
      <c r="K103" s="133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33"/>
      <c r="D104" s="198" t="s">
        <v>149</v>
      </c>
      <c r="E104" s="199"/>
      <c r="F104" s="199"/>
      <c r="G104" s="199"/>
      <c r="H104" s="199"/>
      <c r="I104" s="199"/>
      <c r="J104" s="200">
        <f>J342</f>
        <v>0</v>
      </c>
      <c r="K104" s="133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33"/>
      <c r="D105" s="198" t="s">
        <v>150</v>
      </c>
      <c r="E105" s="199"/>
      <c r="F105" s="199"/>
      <c r="G105" s="199"/>
      <c r="H105" s="199"/>
      <c r="I105" s="199"/>
      <c r="J105" s="200">
        <f>J472</f>
        <v>0</v>
      </c>
      <c r="K105" s="133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33"/>
      <c r="D106" s="198" t="s">
        <v>151</v>
      </c>
      <c r="E106" s="199"/>
      <c r="F106" s="199"/>
      <c r="G106" s="199"/>
      <c r="H106" s="199"/>
      <c r="I106" s="199"/>
      <c r="J106" s="200">
        <f>J526</f>
        <v>0</v>
      </c>
      <c r="K106" s="133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33"/>
      <c r="D107" s="198" t="s">
        <v>152</v>
      </c>
      <c r="E107" s="199"/>
      <c r="F107" s="199"/>
      <c r="G107" s="199"/>
      <c r="H107" s="199"/>
      <c r="I107" s="199"/>
      <c r="J107" s="200">
        <f>J540</f>
        <v>0</v>
      </c>
      <c r="K107" s="133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33"/>
      <c r="D108" s="198" t="s">
        <v>153</v>
      </c>
      <c r="E108" s="199"/>
      <c r="F108" s="199"/>
      <c r="G108" s="199"/>
      <c r="H108" s="199"/>
      <c r="I108" s="199"/>
      <c r="J108" s="200">
        <f>J560</f>
        <v>0</v>
      </c>
      <c r="K108" s="133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33"/>
      <c r="D109" s="198" t="s">
        <v>154</v>
      </c>
      <c r="E109" s="199"/>
      <c r="F109" s="199"/>
      <c r="G109" s="199"/>
      <c r="H109" s="199"/>
      <c r="I109" s="199"/>
      <c r="J109" s="200">
        <f>J620</f>
        <v>0</v>
      </c>
      <c r="K109" s="133"/>
      <c r="L109" s="20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33"/>
      <c r="D110" s="198" t="s">
        <v>155</v>
      </c>
      <c r="E110" s="199"/>
      <c r="F110" s="199"/>
      <c r="G110" s="199"/>
      <c r="H110" s="199"/>
      <c r="I110" s="199"/>
      <c r="J110" s="200">
        <f>J638</f>
        <v>0</v>
      </c>
      <c r="K110" s="133"/>
      <c r="L110" s="20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91"/>
      <c r="C111" s="192"/>
      <c r="D111" s="193" t="s">
        <v>780</v>
      </c>
      <c r="E111" s="194"/>
      <c r="F111" s="194"/>
      <c r="G111" s="194"/>
      <c r="H111" s="194"/>
      <c r="I111" s="194"/>
      <c r="J111" s="195">
        <f>J644</f>
        <v>0</v>
      </c>
      <c r="K111" s="192"/>
      <c r="L111" s="19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158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85" t="str">
        <f>E7</f>
        <v>Oprava mostních objektů v úseku Ohníč - Bílina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" customFormat="1" ht="12" customHeight="1">
      <c r="B122" s="22"/>
      <c r="C122" s="33" t="s">
        <v>135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1" customFormat="1" ht="16.5" customHeight="1">
      <c r="B123" s="22"/>
      <c r="C123" s="23"/>
      <c r="D123" s="23"/>
      <c r="E123" s="185" t="s">
        <v>777</v>
      </c>
      <c r="F123" s="23"/>
      <c r="G123" s="23"/>
      <c r="H123" s="23"/>
      <c r="I123" s="23"/>
      <c r="J123" s="23"/>
      <c r="K123" s="23"/>
      <c r="L123" s="21"/>
    </row>
    <row r="124" s="1" customFormat="1" ht="12" customHeight="1">
      <c r="B124" s="22"/>
      <c r="C124" s="33" t="s">
        <v>137</v>
      </c>
      <c r="D124" s="23"/>
      <c r="E124" s="23"/>
      <c r="F124" s="23"/>
      <c r="G124" s="23"/>
      <c r="H124" s="23"/>
      <c r="I124" s="23"/>
      <c r="J124" s="23"/>
      <c r="K124" s="23"/>
      <c r="L124" s="21"/>
    </row>
    <row r="125" s="2" customFormat="1" ht="16.5" customHeight="1">
      <c r="A125" s="39"/>
      <c r="B125" s="40"/>
      <c r="C125" s="41"/>
      <c r="D125" s="41"/>
      <c r="E125" s="186" t="s">
        <v>778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139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E13</f>
        <v>001 - km 14,009 - propustek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22</v>
      </c>
      <c r="D129" s="41"/>
      <c r="E129" s="41"/>
      <c r="F129" s="28" t="str">
        <f>F16</f>
        <v xml:space="preserve"> </v>
      </c>
      <c r="G129" s="41"/>
      <c r="H129" s="41"/>
      <c r="I129" s="33" t="s">
        <v>24</v>
      </c>
      <c r="J129" s="80" t="str">
        <f>IF(J16="","",J16)</f>
        <v>13. 5. 2021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28</v>
      </c>
      <c r="D131" s="41"/>
      <c r="E131" s="41"/>
      <c r="F131" s="28" t="str">
        <f>E19</f>
        <v xml:space="preserve"> </v>
      </c>
      <c r="G131" s="41"/>
      <c r="H131" s="41"/>
      <c r="I131" s="33" t="s">
        <v>33</v>
      </c>
      <c r="J131" s="37" t="str">
        <f>E25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31</v>
      </c>
      <c r="D132" s="41"/>
      <c r="E132" s="41"/>
      <c r="F132" s="28" t="str">
        <f>IF(E22="","",E22)</f>
        <v>Vyplň údaj</v>
      </c>
      <c r="G132" s="41"/>
      <c r="H132" s="41"/>
      <c r="I132" s="33" t="s">
        <v>35</v>
      </c>
      <c r="J132" s="37" t="str">
        <f>E28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2"/>
      <c r="B134" s="203"/>
      <c r="C134" s="204" t="s">
        <v>159</v>
      </c>
      <c r="D134" s="205" t="s">
        <v>62</v>
      </c>
      <c r="E134" s="205" t="s">
        <v>58</v>
      </c>
      <c r="F134" s="205" t="s">
        <v>59</v>
      </c>
      <c r="G134" s="205" t="s">
        <v>160</v>
      </c>
      <c r="H134" s="205" t="s">
        <v>161</v>
      </c>
      <c r="I134" s="205" t="s">
        <v>162</v>
      </c>
      <c r="J134" s="205" t="s">
        <v>143</v>
      </c>
      <c r="K134" s="206" t="s">
        <v>163</v>
      </c>
      <c r="L134" s="207"/>
      <c r="M134" s="101" t="s">
        <v>1</v>
      </c>
      <c r="N134" s="102" t="s">
        <v>41</v>
      </c>
      <c r="O134" s="102" t="s">
        <v>164</v>
      </c>
      <c r="P134" s="102" t="s">
        <v>165</v>
      </c>
      <c r="Q134" s="102" t="s">
        <v>166</v>
      </c>
      <c r="R134" s="102" t="s">
        <v>167</v>
      </c>
      <c r="S134" s="102" t="s">
        <v>168</v>
      </c>
      <c r="T134" s="103" t="s">
        <v>169</v>
      </c>
      <c r="U134" s="202"/>
      <c r="V134" s="202"/>
      <c r="W134" s="202"/>
      <c r="X134" s="202"/>
      <c r="Y134" s="202"/>
      <c r="Z134" s="202"/>
      <c r="AA134" s="202"/>
      <c r="AB134" s="202"/>
      <c r="AC134" s="202"/>
      <c r="AD134" s="202"/>
      <c r="AE134" s="202"/>
    </row>
    <row r="135" s="2" customFormat="1" ht="22.8" customHeight="1">
      <c r="A135" s="39"/>
      <c r="B135" s="40"/>
      <c r="C135" s="108" t="s">
        <v>170</v>
      </c>
      <c r="D135" s="41"/>
      <c r="E135" s="41"/>
      <c r="F135" s="41"/>
      <c r="G135" s="41"/>
      <c r="H135" s="41"/>
      <c r="I135" s="41"/>
      <c r="J135" s="208">
        <f>BK135</f>
        <v>0</v>
      </c>
      <c r="K135" s="41"/>
      <c r="L135" s="45"/>
      <c r="M135" s="104"/>
      <c r="N135" s="209"/>
      <c r="O135" s="105"/>
      <c r="P135" s="210">
        <f>P136+P644</f>
        <v>0</v>
      </c>
      <c r="Q135" s="105"/>
      <c r="R135" s="210">
        <f>R136+R644</f>
        <v>286.95761884814499</v>
      </c>
      <c r="S135" s="105"/>
      <c r="T135" s="211">
        <f>T136+T644</f>
        <v>154.64744500000001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76</v>
      </c>
      <c r="AU135" s="18" t="s">
        <v>145</v>
      </c>
      <c r="BK135" s="212">
        <f>BK136+BK644</f>
        <v>0</v>
      </c>
    </row>
    <row r="136" s="12" customFormat="1" ht="25.92" customHeight="1">
      <c r="A136" s="12"/>
      <c r="B136" s="213"/>
      <c r="C136" s="214"/>
      <c r="D136" s="215" t="s">
        <v>76</v>
      </c>
      <c r="E136" s="216" t="s">
        <v>171</v>
      </c>
      <c r="F136" s="216" t="s">
        <v>172</v>
      </c>
      <c r="G136" s="214"/>
      <c r="H136" s="214"/>
      <c r="I136" s="217"/>
      <c r="J136" s="218">
        <f>BK136</f>
        <v>0</v>
      </c>
      <c r="K136" s="214"/>
      <c r="L136" s="219"/>
      <c r="M136" s="220"/>
      <c r="N136" s="221"/>
      <c r="O136" s="221"/>
      <c r="P136" s="222">
        <f>P137+P276+P342+P472+P526+P540+P560+P620+P638</f>
        <v>0</v>
      </c>
      <c r="Q136" s="221"/>
      <c r="R136" s="222">
        <f>R137+R276+R342+R472+R526+R540+R560+R620+R638</f>
        <v>286.81661884814497</v>
      </c>
      <c r="S136" s="221"/>
      <c r="T136" s="223">
        <f>T137+T276+T342+T472+T526+T540+T560+T620+T638</f>
        <v>154.64744500000001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21</v>
      </c>
      <c r="AT136" s="225" t="s">
        <v>76</v>
      </c>
      <c r="AU136" s="225" t="s">
        <v>77</v>
      </c>
      <c r="AY136" s="224" t="s">
        <v>173</v>
      </c>
      <c r="BK136" s="226">
        <f>BK137+BK276+BK342+BK472+BK526+BK540+BK560+BK620+BK638</f>
        <v>0</v>
      </c>
    </row>
    <row r="137" s="12" customFormat="1" ht="22.8" customHeight="1">
      <c r="A137" s="12"/>
      <c r="B137" s="213"/>
      <c r="C137" s="214"/>
      <c r="D137" s="215" t="s">
        <v>76</v>
      </c>
      <c r="E137" s="227" t="s">
        <v>21</v>
      </c>
      <c r="F137" s="227" t="s">
        <v>174</v>
      </c>
      <c r="G137" s="214"/>
      <c r="H137" s="214"/>
      <c r="I137" s="217"/>
      <c r="J137" s="228">
        <f>BK137</f>
        <v>0</v>
      </c>
      <c r="K137" s="214"/>
      <c r="L137" s="219"/>
      <c r="M137" s="220"/>
      <c r="N137" s="221"/>
      <c r="O137" s="221"/>
      <c r="P137" s="222">
        <f>SUM(P138:P275)</f>
        <v>0</v>
      </c>
      <c r="Q137" s="221"/>
      <c r="R137" s="222">
        <f>SUM(R138:R275)</f>
        <v>109.8224210084</v>
      </c>
      <c r="S137" s="221"/>
      <c r="T137" s="223">
        <f>SUM(T138:T275)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21</v>
      </c>
      <c r="AT137" s="225" t="s">
        <v>76</v>
      </c>
      <c r="AU137" s="225" t="s">
        <v>21</v>
      </c>
      <c r="AY137" s="224" t="s">
        <v>173</v>
      </c>
      <c r="BK137" s="226">
        <f>SUM(BK138:BK275)</f>
        <v>0</v>
      </c>
    </row>
    <row r="138" s="2" customFormat="1">
      <c r="A138" s="39"/>
      <c r="B138" s="40"/>
      <c r="C138" s="229" t="s">
        <v>781</v>
      </c>
      <c r="D138" s="229" t="s">
        <v>175</v>
      </c>
      <c r="E138" s="230" t="s">
        <v>782</v>
      </c>
      <c r="F138" s="231" t="s">
        <v>783</v>
      </c>
      <c r="G138" s="232" t="s">
        <v>178</v>
      </c>
      <c r="H138" s="233">
        <v>60</v>
      </c>
      <c r="I138" s="234"/>
      <c r="J138" s="235">
        <f>ROUND(I138*H138,2)</f>
        <v>0</v>
      </c>
      <c r="K138" s="231" t="s">
        <v>179</v>
      </c>
      <c r="L138" s="45"/>
      <c r="M138" s="236" t="s">
        <v>1</v>
      </c>
      <c r="N138" s="237" t="s">
        <v>42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180</v>
      </c>
      <c r="AT138" s="240" t="s">
        <v>175</v>
      </c>
      <c r="AU138" s="240" t="s">
        <v>85</v>
      </c>
      <c r="AY138" s="18" t="s">
        <v>173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21</v>
      </c>
      <c r="BK138" s="241">
        <f>ROUND(I138*H138,2)</f>
        <v>0</v>
      </c>
      <c r="BL138" s="18" t="s">
        <v>180</v>
      </c>
      <c r="BM138" s="240" t="s">
        <v>784</v>
      </c>
    </row>
    <row r="139" s="2" customFormat="1">
      <c r="A139" s="39"/>
      <c r="B139" s="40"/>
      <c r="C139" s="41"/>
      <c r="D139" s="242" t="s">
        <v>182</v>
      </c>
      <c r="E139" s="41"/>
      <c r="F139" s="243" t="s">
        <v>785</v>
      </c>
      <c r="G139" s="41"/>
      <c r="H139" s="41"/>
      <c r="I139" s="244"/>
      <c r="J139" s="41"/>
      <c r="K139" s="41"/>
      <c r="L139" s="45"/>
      <c r="M139" s="245"/>
      <c r="N139" s="24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182</v>
      </c>
      <c r="AU139" s="18" t="s">
        <v>85</v>
      </c>
    </row>
    <row r="140" s="13" customFormat="1">
      <c r="A140" s="13"/>
      <c r="B140" s="247"/>
      <c r="C140" s="248"/>
      <c r="D140" s="242" t="s">
        <v>184</v>
      </c>
      <c r="E140" s="249" t="s">
        <v>1</v>
      </c>
      <c r="F140" s="250" t="s">
        <v>786</v>
      </c>
      <c r="G140" s="248"/>
      <c r="H140" s="249" t="s">
        <v>1</v>
      </c>
      <c r="I140" s="251"/>
      <c r="J140" s="248"/>
      <c r="K140" s="248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184</v>
      </c>
      <c r="AU140" s="256" t="s">
        <v>85</v>
      </c>
      <c r="AV140" s="13" t="s">
        <v>21</v>
      </c>
      <c r="AW140" s="13" t="s">
        <v>34</v>
      </c>
      <c r="AX140" s="13" t="s">
        <v>77</v>
      </c>
      <c r="AY140" s="256" t="s">
        <v>173</v>
      </c>
    </row>
    <row r="141" s="14" customFormat="1">
      <c r="A141" s="14"/>
      <c r="B141" s="257"/>
      <c r="C141" s="258"/>
      <c r="D141" s="242" t="s">
        <v>184</v>
      </c>
      <c r="E141" s="259" t="s">
        <v>1</v>
      </c>
      <c r="F141" s="260" t="s">
        <v>787</v>
      </c>
      <c r="G141" s="258"/>
      <c r="H141" s="261">
        <v>30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7" t="s">
        <v>184</v>
      </c>
      <c r="AU141" s="267" t="s">
        <v>85</v>
      </c>
      <c r="AV141" s="14" t="s">
        <v>85</v>
      </c>
      <c r="AW141" s="14" t="s">
        <v>34</v>
      </c>
      <c r="AX141" s="14" t="s">
        <v>77</v>
      </c>
      <c r="AY141" s="267" t="s">
        <v>173</v>
      </c>
    </row>
    <row r="142" s="13" customFormat="1">
      <c r="A142" s="13"/>
      <c r="B142" s="247"/>
      <c r="C142" s="248"/>
      <c r="D142" s="242" t="s">
        <v>184</v>
      </c>
      <c r="E142" s="249" t="s">
        <v>1</v>
      </c>
      <c r="F142" s="250" t="s">
        <v>788</v>
      </c>
      <c r="G142" s="248"/>
      <c r="H142" s="249" t="s">
        <v>1</v>
      </c>
      <c r="I142" s="251"/>
      <c r="J142" s="248"/>
      <c r="K142" s="248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184</v>
      </c>
      <c r="AU142" s="256" t="s">
        <v>85</v>
      </c>
      <c r="AV142" s="13" t="s">
        <v>21</v>
      </c>
      <c r="AW142" s="13" t="s">
        <v>34</v>
      </c>
      <c r="AX142" s="13" t="s">
        <v>77</v>
      </c>
      <c r="AY142" s="256" t="s">
        <v>173</v>
      </c>
    </row>
    <row r="143" s="14" customFormat="1">
      <c r="A143" s="14"/>
      <c r="B143" s="257"/>
      <c r="C143" s="258"/>
      <c r="D143" s="242" t="s">
        <v>184</v>
      </c>
      <c r="E143" s="259" t="s">
        <v>1</v>
      </c>
      <c r="F143" s="260" t="s">
        <v>787</v>
      </c>
      <c r="G143" s="258"/>
      <c r="H143" s="261">
        <v>30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7" t="s">
        <v>184</v>
      </c>
      <c r="AU143" s="267" t="s">
        <v>85</v>
      </c>
      <c r="AV143" s="14" t="s">
        <v>85</v>
      </c>
      <c r="AW143" s="14" t="s">
        <v>34</v>
      </c>
      <c r="AX143" s="14" t="s">
        <v>77</v>
      </c>
      <c r="AY143" s="267" t="s">
        <v>173</v>
      </c>
    </row>
    <row r="144" s="15" customFormat="1">
      <c r="A144" s="15"/>
      <c r="B144" s="268"/>
      <c r="C144" s="269"/>
      <c r="D144" s="242" t="s">
        <v>184</v>
      </c>
      <c r="E144" s="270" t="s">
        <v>1</v>
      </c>
      <c r="F144" s="271" t="s">
        <v>187</v>
      </c>
      <c r="G144" s="269"/>
      <c r="H144" s="272">
        <v>60</v>
      </c>
      <c r="I144" s="273"/>
      <c r="J144" s="269"/>
      <c r="K144" s="269"/>
      <c r="L144" s="274"/>
      <c r="M144" s="275"/>
      <c r="N144" s="276"/>
      <c r="O144" s="276"/>
      <c r="P144" s="276"/>
      <c r="Q144" s="276"/>
      <c r="R144" s="276"/>
      <c r="S144" s="276"/>
      <c r="T144" s="27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8" t="s">
        <v>184</v>
      </c>
      <c r="AU144" s="278" t="s">
        <v>85</v>
      </c>
      <c r="AV144" s="15" t="s">
        <v>180</v>
      </c>
      <c r="AW144" s="15" t="s">
        <v>34</v>
      </c>
      <c r="AX144" s="15" t="s">
        <v>21</v>
      </c>
      <c r="AY144" s="278" t="s">
        <v>173</v>
      </c>
    </row>
    <row r="145" s="2" customFormat="1" ht="21.75" customHeight="1">
      <c r="A145" s="39"/>
      <c r="B145" s="40"/>
      <c r="C145" s="229" t="s">
        <v>789</v>
      </c>
      <c r="D145" s="229" t="s">
        <v>175</v>
      </c>
      <c r="E145" s="230" t="s">
        <v>188</v>
      </c>
      <c r="F145" s="231" t="s">
        <v>189</v>
      </c>
      <c r="G145" s="232" t="s">
        <v>178</v>
      </c>
      <c r="H145" s="233">
        <v>60</v>
      </c>
      <c r="I145" s="234"/>
      <c r="J145" s="235">
        <f>ROUND(I145*H145,2)</f>
        <v>0</v>
      </c>
      <c r="K145" s="231" t="s">
        <v>179</v>
      </c>
      <c r="L145" s="45"/>
      <c r="M145" s="236" t="s">
        <v>1</v>
      </c>
      <c r="N145" s="237" t="s">
        <v>42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180</v>
      </c>
      <c r="AT145" s="240" t="s">
        <v>175</v>
      </c>
      <c r="AU145" s="240" t="s">
        <v>85</v>
      </c>
      <c r="AY145" s="18" t="s">
        <v>173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21</v>
      </c>
      <c r="BK145" s="241">
        <f>ROUND(I145*H145,2)</f>
        <v>0</v>
      </c>
      <c r="BL145" s="18" t="s">
        <v>180</v>
      </c>
      <c r="BM145" s="240" t="s">
        <v>790</v>
      </c>
    </row>
    <row r="146" s="2" customFormat="1">
      <c r="A146" s="39"/>
      <c r="B146" s="40"/>
      <c r="C146" s="41"/>
      <c r="D146" s="242" t="s">
        <v>182</v>
      </c>
      <c r="E146" s="41"/>
      <c r="F146" s="243" t="s">
        <v>191</v>
      </c>
      <c r="G146" s="41"/>
      <c r="H146" s="41"/>
      <c r="I146" s="244"/>
      <c r="J146" s="41"/>
      <c r="K146" s="41"/>
      <c r="L146" s="45"/>
      <c r="M146" s="245"/>
      <c r="N146" s="24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182</v>
      </c>
      <c r="AU146" s="18" t="s">
        <v>85</v>
      </c>
    </row>
    <row r="147" s="2" customFormat="1" ht="16.5" customHeight="1">
      <c r="A147" s="39"/>
      <c r="B147" s="40"/>
      <c r="C147" s="229" t="s">
        <v>91</v>
      </c>
      <c r="D147" s="229" t="s">
        <v>175</v>
      </c>
      <c r="E147" s="230" t="s">
        <v>791</v>
      </c>
      <c r="F147" s="231" t="s">
        <v>792</v>
      </c>
      <c r="G147" s="232" t="s">
        <v>194</v>
      </c>
      <c r="H147" s="233">
        <v>18</v>
      </c>
      <c r="I147" s="234"/>
      <c r="J147" s="235">
        <f>ROUND(I147*H147,2)</f>
        <v>0</v>
      </c>
      <c r="K147" s="231" t="s">
        <v>179</v>
      </c>
      <c r="L147" s="45"/>
      <c r="M147" s="236" t="s">
        <v>1</v>
      </c>
      <c r="N147" s="237" t="s">
        <v>42</v>
      </c>
      <c r="O147" s="92"/>
      <c r="P147" s="238">
        <f>O147*H147</f>
        <v>0</v>
      </c>
      <c r="Q147" s="238">
        <v>0.0100433238</v>
      </c>
      <c r="R147" s="238">
        <f>Q147*H147</f>
        <v>0.18077982840000001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180</v>
      </c>
      <c r="AT147" s="240" t="s">
        <v>175</v>
      </c>
      <c r="AU147" s="240" t="s">
        <v>85</v>
      </c>
      <c r="AY147" s="18" t="s">
        <v>173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21</v>
      </c>
      <c r="BK147" s="241">
        <f>ROUND(I147*H147,2)</f>
        <v>0</v>
      </c>
      <c r="BL147" s="18" t="s">
        <v>180</v>
      </c>
      <c r="BM147" s="240" t="s">
        <v>793</v>
      </c>
    </row>
    <row r="148" s="2" customFormat="1">
      <c r="A148" s="39"/>
      <c r="B148" s="40"/>
      <c r="C148" s="41"/>
      <c r="D148" s="242" t="s">
        <v>182</v>
      </c>
      <c r="E148" s="41"/>
      <c r="F148" s="243" t="s">
        <v>794</v>
      </c>
      <c r="G148" s="41"/>
      <c r="H148" s="41"/>
      <c r="I148" s="244"/>
      <c r="J148" s="41"/>
      <c r="K148" s="41"/>
      <c r="L148" s="45"/>
      <c r="M148" s="245"/>
      <c r="N148" s="24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182</v>
      </c>
      <c r="AU148" s="18" t="s">
        <v>85</v>
      </c>
    </row>
    <row r="149" s="14" customFormat="1">
      <c r="A149" s="14"/>
      <c r="B149" s="257"/>
      <c r="C149" s="258"/>
      <c r="D149" s="242" t="s">
        <v>184</v>
      </c>
      <c r="E149" s="259" t="s">
        <v>1</v>
      </c>
      <c r="F149" s="260" t="s">
        <v>306</v>
      </c>
      <c r="G149" s="258"/>
      <c r="H149" s="261">
        <v>18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7" t="s">
        <v>184</v>
      </c>
      <c r="AU149" s="267" t="s">
        <v>85</v>
      </c>
      <c r="AV149" s="14" t="s">
        <v>85</v>
      </c>
      <c r="AW149" s="14" t="s">
        <v>34</v>
      </c>
      <c r="AX149" s="14" t="s">
        <v>21</v>
      </c>
      <c r="AY149" s="267" t="s">
        <v>173</v>
      </c>
    </row>
    <row r="150" s="2" customFormat="1">
      <c r="A150" s="39"/>
      <c r="B150" s="40"/>
      <c r="C150" s="229" t="s">
        <v>180</v>
      </c>
      <c r="D150" s="229" t="s">
        <v>175</v>
      </c>
      <c r="E150" s="230" t="s">
        <v>795</v>
      </c>
      <c r="F150" s="231" t="s">
        <v>796</v>
      </c>
      <c r="G150" s="232" t="s">
        <v>194</v>
      </c>
      <c r="H150" s="233">
        <v>16</v>
      </c>
      <c r="I150" s="234"/>
      <c r="J150" s="235">
        <f>ROUND(I150*H150,2)</f>
        <v>0</v>
      </c>
      <c r="K150" s="231" t="s">
        <v>179</v>
      </c>
      <c r="L150" s="45"/>
      <c r="M150" s="236" t="s">
        <v>1</v>
      </c>
      <c r="N150" s="237" t="s">
        <v>42</v>
      </c>
      <c r="O150" s="92"/>
      <c r="P150" s="238">
        <f>O150*H150</f>
        <v>0</v>
      </c>
      <c r="Q150" s="238">
        <v>0.060526700000000003</v>
      </c>
      <c r="R150" s="238">
        <f>Q150*H150</f>
        <v>0.96842720000000004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180</v>
      </c>
      <c r="AT150" s="240" t="s">
        <v>175</v>
      </c>
      <c r="AU150" s="240" t="s">
        <v>85</v>
      </c>
      <c r="AY150" s="18" t="s">
        <v>173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21</v>
      </c>
      <c r="BK150" s="241">
        <f>ROUND(I150*H150,2)</f>
        <v>0</v>
      </c>
      <c r="BL150" s="18" t="s">
        <v>180</v>
      </c>
      <c r="BM150" s="240" t="s">
        <v>797</v>
      </c>
    </row>
    <row r="151" s="2" customFormat="1">
      <c r="A151" s="39"/>
      <c r="B151" s="40"/>
      <c r="C151" s="41"/>
      <c r="D151" s="242" t="s">
        <v>182</v>
      </c>
      <c r="E151" s="41"/>
      <c r="F151" s="243" t="s">
        <v>798</v>
      </c>
      <c r="G151" s="41"/>
      <c r="H151" s="41"/>
      <c r="I151" s="244"/>
      <c r="J151" s="41"/>
      <c r="K151" s="41"/>
      <c r="L151" s="45"/>
      <c r="M151" s="245"/>
      <c r="N151" s="24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182</v>
      </c>
      <c r="AU151" s="18" t="s">
        <v>85</v>
      </c>
    </row>
    <row r="152" s="2" customFormat="1">
      <c r="A152" s="39"/>
      <c r="B152" s="40"/>
      <c r="C152" s="41"/>
      <c r="D152" s="242" t="s">
        <v>197</v>
      </c>
      <c r="E152" s="41"/>
      <c r="F152" s="279" t="s">
        <v>198</v>
      </c>
      <c r="G152" s="41"/>
      <c r="H152" s="41"/>
      <c r="I152" s="244"/>
      <c r="J152" s="41"/>
      <c r="K152" s="41"/>
      <c r="L152" s="45"/>
      <c r="M152" s="245"/>
      <c r="N152" s="24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197</v>
      </c>
      <c r="AU152" s="18" t="s">
        <v>85</v>
      </c>
    </row>
    <row r="153" s="13" customFormat="1">
      <c r="A153" s="13"/>
      <c r="B153" s="247"/>
      <c r="C153" s="248"/>
      <c r="D153" s="242" t="s">
        <v>184</v>
      </c>
      <c r="E153" s="249" t="s">
        <v>1</v>
      </c>
      <c r="F153" s="250" t="s">
        <v>799</v>
      </c>
      <c r="G153" s="248"/>
      <c r="H153" s="249" t="s">
        <v>1</v>
      </c>
      <c r="I153" s="251"/>
      <c r="J153" s="248"/>
      <c r="K153" s="248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184</v>
      </c>
      <c r="AU153" s="256" t="s">
        <v>85</v>
      </c>
      <c r="AV153" s="13" t="s">
        <v>21</v>
      </c>
      <c r="AW153" s="13" t="s">
        <v>34</v>
      </c>
      <c r="AX153" s="13" t="s">
        <v>77</v>
      </c>
      <c r="AY153" s="256" t="s">
        <v>173</v>
      </c>
    </row>
    <row r="154" s="14" customFormat="1">
      <c r="A154" s="14"/>
      <c r="B154" s="257"/>
      <c r="C154" s="258"/>
      <c r="D154" s="242" t="s">
        <v>184</v>
      </c>
      <c r="E154" s="259" t="s">
        <v>1</v>
      </c>
      <c r="F154" s="260" t="s">
        <v>238</v>
      </c>
      <c r="G154" s="258"/>
      <c r="H154" s="261">
        <v>8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7" t="s">
        <v>184</v>
      </c>
      <c r="AU154" s="267" t="s">
        <v>85</v>
      </c>
      <c r="AV154" s="14" t="s">
        <v>85</v>
      </c>
      <c r="AW154" s="14" t="s">
        <v>34</v>
      </c>
      <c r="AX154" s="14" t="s">
        <v>77</v>
      </c>
      <c r="AY154" s="267" t="s">
        <v>173</v>
      </c>
    </row>
    <row r="155" s="13" customFormat="1">
      <c r="A155" s="13"/>
      <c r="B155" s="247"/>
      <c r="C155" s="248"/>
      <c r="D155" s="242" t="s">
        <v>184</v>
      </c>
      <c r="E155" s="249" t="s">
        <v>1</v>
      </c>
      <c r="F155" s="250" t="s">
        <v>800</v>
      </c>
      <c r="G155" s="248"/>
      <c r="H155" s="249" t="s">
        <v>1</v>
      </c>
      <c r="I155" s="251"/>
      <c r="J155" s="248"/>
      <c r="K155" s="248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184</v>
      </c>
      <c r="AU155" s="256" t="s">
        <v>85</v>
      </c>
      <c r="AV155" s="13" t="s">
        <v>21</v>
      </c>
      <c r="AW155" s="13" t="s">
        <v>34</v>
      </c>
      <c r="AX155" s="13" t="s">
        <v>77</v>
      </c>
      <c r="AY155" s="256" t="s">
        <v>173</v>
      </c>
    </row>
    <row r="156" s="14" customFormat="1">
      <c r="A156" s="14"/>
      <c r="B156" s="257"/>
      <c r="C156" s="258"/>
      <c r="D156" s="242" t="s">
        <v>184</v>
      </c>
      <c r="E156" s="259" t="s">
        <v>1</v>
      </c>
      <c r="F156" s="260" t="s">
        <v>238</v>
      </c>
      <c r="G156" s="258"/>
      <c r="H156" s="261">
        <v>8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184</v>
      </c>
      <c r="AU156" s="267" t="s">
        <v>85</v>
      </c>
      <c r="AV156" s="14" t="s">
        <v>85</v>
      </c>
      <c r="AW156" s="14" t="s">
        <v>34</v>
      </c>
      <c r="AX156" s="14" t="s">
        <v>77</v>
      </c>
      <c r="AY156" s="267" t="s">
        <v>173</v>
      </c>
    </row>
    <row r="157" s="15" customFormat="1">
      <c r="A157" s="15"/>
      <c r="B157" s="268"/>
      <c r="C157" s="269"/>
      <c r="D157" s="242" t="s">
        <v>184</v>
      </c>
      <c r="E157" s="270" t="s">
        <v>1</v>
      </c>
      <c r="F157" s="271" t="s">
        <v>187</v>
      </c>
      <c r="G157" s="269"/>
      <c r="H157" s="272">
        <v>16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8" t="s">
        <v>184</v>
      </c>
      <c r="AU157" s="278" t="s">
        <v>85</v>
      </c>
      <c r="AV157" s="15" t="s">
        <v>180</v>
      </c>
      <c r="AW157" s="15" t="s">
        <v>34</v>
      </c>
      <c r="AX157" s="15" t="s">
        <v>21</v>
      </c>
      <c r="AY157" s="278" t="s">
        <v>173</v>
      </c>
    </row>
    <row r="158" s="2" customFormat="1">
      <c r="A158" s="39"/>
      <c r="B158" s="40"/>
      <c r="C158" s="229" t="s">
        <v>801</v>
      </c>
      <c r="D158" s="229" t="s">
        <v>175</v>
      </c>
      <c r="E158" s="230" t="s">
        <v>203</v>
      </c>
      <c r="F158" s="231" t="s">
        <v>204</v>
      </c>
      <c r="G158" s="232" t="s">
        <v>178</v>
      </c>
      <c r="H158" s="233">
        <v>13.500999999999999</v>
      </c>
      <c r="I158" s="234"/>
      <c r="J158" s="235">
        <f>ROUND(I158*H158,2)</f>
        <v>0</v>
      </c>
      <c r="K158" s="231" t="s">
        <v>179</v>
      </c>
      <c r="L158" s="45"/>
      <c r="M158" s="236" t="s">
        <v>1</v>
      </c>
      <c r="N158" s="237" t="s">
        <v>42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180</v>
      </c>
      <c r="AT158" s="240" t="s">
        <v>175</v>
      </c>
      <c r="AU158" s="240" t="s">
        <v>85</v>
      </c>
      <c r="AY158" s="18" t="s">
        <v>173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21</v>
      </c>
      <c r="BK158" s="241">
        <f>ROUND(I158*H158,2)</f>
        <v>0</v>
      </c>
      <c r="BL158" s="18" t="s">
        <v>180</v>
      </c>
      <c r="BM158" s="240" t="s">
        <v>802</v>
      </c>
    </row>
    <row r="159" s="2" customFormat="1">
      <c r="A159" s="39"/>
      <c r="B159" s="40"/>
      <c r="C159" s="41"/>
      <c r="D159" s="242" t="s">
        <v>182</v>
      </c>
      <c r="E159" s="41"/>
      <c r="F159" s="243" t="s">
        <v>206</v>
      </c>
      <c r="G159" s="41"/>
      <c r="H159" s="41"/>
      <c r="I159" s="244"/>
      <c r="J159" s="41"/>
      <c r="K159" s="41"/>
      <c r="L159" s="45"/>
      <c r="M159" s="245"/>
      <c r="N159" s="24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182</v>
      </c>
      <c r="AU159" s="18" t="s">
        <v>85</v>
      </c>
    </row>
    <row r="160" s="13" customFormat="1">
      <c r="A160" s="13"/>
      <c r="B160" s="247"/>
      <c r="C160" s="248"/>
      <c r="D160" s="242" t="s">
        <v>184</v>
      </c>
      <c r="E160" s="249" t="s">
        <v>1</v>
      </c>
      <c r="F160" s="250" t="s">
        <v>803</v>
      </c>
      <c r="G160" s="248"/>
      <c r="H160" s="249" t="s">
        <v>1</v>
      </c>
      <c r="I160" s="251"/>
      <c r="J160" s="248"/>
      <c r="K160" s="248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184</v>
      </c>
      <c r="AU160" s="256" t="s">
        <v>85</v>
      </c>
      <c r="AV160" s="13" t="s">
        <v>21</v>
      </c>
      <c r="AW160" s="13" t="s">
        <v>34</v>
      </c>
      <c r="AX160" s="13" t="s">
        <v>77</v>
      </c>
      <c r="AY160" s="256" t="s">
        <v>173</v>
      </c>
    </row>
    <row r="161" s="14" customFormat="1">
      <c r="A161" s="14"/>
      <c r="B161" s="257"/>
      <c r="C161" s="258"/>
      <c r="D161" s="242" t="s">
        <v>184</v>
      </c>
      <c r="E161" s="259" t="s">
        <v>1</v>
      </c>
      <c r="F161" s="260" t="s">
        <v>804</v>
      </c>
      <c r="G161" s="258"/>
      <c r="H161" s="261">
        <v>8.6479999999999997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7" t="s">
        <v>184</v>
      </c>
      <c r="AU161" s="267" t="s">
        <v>85</v>
      </c>
      <c r="AV161" s="14" t="s">
        <v>85</v>
      </c>
      <c r="AW161" s="14" t="s">
        <v>34</v>
      </c>
      <c r="AX161" s="14" t="s">
        <v>77</v>
      </c>
      <c r="AY161" s="267" t="s">
        <v>173</v>
      </c>
    </row>
    <row r="162" s="13" customFormat="1">
      <c r="A162" s="13"/>
      <c r="B162" s="247"/>
      <c r="C162" s="248"/>
      <c r="D162" s="242" t="s">
        <v>184</v>
      </c>
      <c r="E162" s="249" t="s">
        <v>1</v>
      </c>
      <c r="F162" s="250" t="s">
        <v>805</v>
      </c>
      <c r="G162" s="248"/>
      <c r="H162" s="249" t="s">
        <v>1</v>
      </c>
      <c r="I162" s="251"/>
      <c r="J162" s="248"/>
      <c r="K162" s="248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184</v>
      </c>
      <c r="AU162" s="256" t="s">
        <v>85</v>
      </c>
      <c r="AV162" s="13" t="s">
        <v>21</v>
      </c>
      <c r="AW162" s="13" t="s">
        <v>34</v>
      </c>
      <c r="AX162" s="13" t="s">
        <v>77</v>
      </c>
      <c r="AY162" s="256" t="s">
        <v>173</v>
      </c>
    </row>
    <row r="163" s="14" customFormat="1">
      <c r="A163" s="14"/>
      <c r="B163" s="257"/>
      <c r="C163" s="258"/>
      <c r="D163" s="242" t="s">
        <v>184</v>
      </c>
      <c r="E163" s="259" t="s">
        <v>1</v>
      </c>
      <c r="F163" s="260" t="s">
        <v>806</v>
      </c>
      <c r="G163" s="258"/>
      <c r="H163" s="261">
        <v>4.8529999999999998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7" t="s">
        <v>184</v>
      </c>
      <c r="AU163" s="267" t="s">
        <v>85</v>
      </c>
      <c r="AV163" s="14" t="s">
        <v>85</v>
      </c>
      <c r="AW163" s="14" t="s">
        <v>34</v>
      </c>
      <c r="AX163" s="14" t="s">
        <v>77</v>
      </c>
      <c r="AY163" s="267" t="s">
        <v>173</v>
      </c>
    </row>
    <row r="164" s="15" customFormat="1">
      <c r="A164" s="15"/>
      <c r="B164" s="268"/>
      <c r="C164" s="269"/>
      <c r="D164" s="242" t="s">
        <v>184</v>
      </c>
      <c r="E164" s="270" t="s">
        <v>1</v>
      </c>
      <c r="F164" s="271" t="s">
        <v>187</v>
      </c>
      <c r="G164" s="269"/>
      <c r="H164" s="272">
        <v>13.500999999999999</v>
      </c>
      <c r="I164" s="273"/>
      <c r="J164" s="269"/>
      <c r="K164" s="269"/>
      <c r="L164" s="274"/>
      <c r="M164" s="275"/>
      <c r="N164" s="276"/>
      <c r="O164" s="276"/>
      <c r="P164" s="276"/>
      <c r="Q164" s="276"/>
      <c r="R164" s="276"/>
      <c r="S164" s="276"/>
      <c r="T164" s="27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8" t="s">
        <v>184</v>
      </c>
      <c r="AU164" s="278" t="s">
        <v>85</v>
      </c>
      <c r="AV164" s="15" t="s">
        <v>180</v>
      </c>
      <c r="AW164" s="15" t="s">
        <v>34</v>
      </c>
      <c r="AX164" s="15" t="s">
        <v>21</v>
      </c>
      <c r="AY164" s="278" t="s">
        <v>173</v>
      </c>
    </row>
    <row r="165" s="2" customFormat="1">
      <c r="A165" s="39"/>
      <c r="B165" s="40"/>
      <c r="C165" s="229" t="s">
        <v>807</v>
      </c>
      <c r="D165" s="229" t="s">
        <v>175</v>
      </c>
      <c r="E165" s="230" t="s">
        <v>808</v>
      </c>
      <c r="F165" s="231" t="s">
        <v>809</v>
      </c>
      <c r="G165" s="232" t="s">
        <v>210</v>
      </c>
      <c r="H165" s="233">
        <v>174.595</v>
      </c>
      <c r="I165" s="234"/>
      <c r="J165" s="235">
        <f>ROUND(I165*H165,2)</f>
        <v>0</v>
      </c>
      <c r="K165" s="231" t="s">
        <v>179</v>
      </c>
      <c r="L165" s="45"/>
      <c r="M165" s="236" t="s">
        <v>1</v>
      </c>
      <c r="N165" s="237" t="s">
        <v>42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180</v>
      </c>
      <c r="AT165" s="240" t="s">
        <v>175</v>
      </c>
      <c r="AU165" s="240" t="s">
        <v>85</v>
      </c>
      <c r="AY165" s="18" t="s">
        <v>173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21</v>
      </c>
      <c r="BK165" s="241">
        <f>ROUND(I165*H165,2)</f>
        <v>0</v>
      </c>
      <c r="BL165" s="18" t="s">
        <v>180</v>
      </c>
      <c r="BM165" s="240" t="s">
        <v>810</v>
      </c>
    </row>
    <row r="166" s="2" customFormat="1">
      <c r="A166" s="39"/>
      <c r="B166" s="40"/>
      <c r="C166" s="41"/>
      <c r="D166" s="242" t="s">
        <v>182</v>
      </c>
      <c r="E166" s="41"/>
      <c r="F166" s="243" t="s">
        <v>811</v>
      </c>
      <c r="G166" s="41"/>
      <c r="H166" s="41"/>
      <c r="I166" s="244"/>
      <c r="J166" s="41"/>
      <c r="K166" s="41"/>
      <c r="L166" s="45"/>
      <c r="M166" s="245"/>
      <c r="N166" s="24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182</v>
      </c>
      <c r="AU166" s="18" t="s">
        <v>85</v>
      </c>
    </row>
    <row r="167" s="13" customFormat="1">
      <c r="A167" s="13"/>
      <c r="B167" s="247"/>
      <c r="C167" s="248"/>
      <c r="D167" s="242" t="s">
        <v>184</v>
      </c>
      <c r="E167" s="249" t="s">
        <v>1</v>
      </c>
      <c r="F167" s="250" t="s">
        <v>812</v>
      </c>
      <c r="G167" s="248"/>
      <c r="H167" s="249" t="s">
        <v>1</v>
      </c>
      <c r="I167" s="251"/>
      <c r="J167" s="248"/>
      <c r="K167" s="248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184</v>
      </c>
      <c r="AU167" s="256" t="s">
        <v>85</v>
      </c>
      <c r="AV167" s="13" t="s">
        <v>21</v>
      </c>
      <c r="AW167" s="13" t="s">
        <v>34</v>
      </c>
      <c r="AX167" s="13" t="s">
        <v>77</v>
      </c>
      <c r="AY167" s="256" t="s">
        <v>173</v>
      </c>
    </row>
    <row r="168" s="14" customFormat="1">
      <c r="A168" s="14"/>
      <c r="B168" s="257"/>
      <c r="C168" s="258"/>
      <c r="D168" s="242" t="s">
        <v>184</v>
      </c>
      <c r="E168" s="259" t="s">
        <v>1</v>
      </c>
      <c r="F168" s="260" t="s">
        <v>813</v>
      </c>
      <c r="G168" s="258"/>
      <c r="H168" s="261">
        <v>102.51600000000001</v>
      </c>
      <c r="I168" s="262"/>
      <c r="J168" s="258"/>
      <c r="K168" s="258"/>
      <c r="L168" s="263"/>
      <c r="M168" s="264"/>
      <c r="N168" s="265"/>
      <c r="O168" s="265"/>
      <c r="P168" s="265"/>
      <c r="Q168" s="265"/>
      <c r="R168" s="265"/>
      <c r="S168" s="265"/>
      <c r="T168" s="26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7" t="s">
        <v>184</v>
      </c>
      <c r="AU168" s="267" t="s">
        <v>85</v>
      </c>
      <c r="AV168" s="14" t="s">
        <v>85</v>
      </c>
      <c r="AW168" s="14" t="s">
        <v>34</v>
      </c>
      <c r="AX168" s="14" t="s">
        <v>77</v>
      </c>
      <c r="AY168" s="267" t="s">
        <v>173</v>
      </c>
    </row>
    <row r="169" s="13" customFormat="1">
      <c r="A169" s="13"/>
      <c r="B169" s="247"/>
      <c r="C169" s="248"/>
      <c r="D169" s="242" t="s">
        <v>184</v>
      </c>
      <c r="E169" s="249" t="s">
        <v>1</v>
      </c>
      <c r="F169" s="250" t="s">
        <v>814</v>
      </c>
      <c r="G169" s="248"/>
      <c r="H169" s="249" t="s">
        <v>1</v>
      </c>
      <c r="I169" s="251"/>
      <c r="J169" s="248"/>
      <c r="K169" s="248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184</v>
      </c>
      <c r="AU169" s="256" t="s">
        <v>85</v>
      </c>
      <c r="AV169" s="13" t="s">
        <v>21</v>
      </c>
      <c r="AW169" s="13" t="s">
        <v>34</v>
      </c>
      <c r="AX169" s="13" t="s">
        <v>77</v>
      </c>
      <c r="AY169" s="256" t="s">
        <v>173</v>
      </c>
    </row>
    <row r="170" s="14" customFormat="1">
      <c r="A170" s="14"/>
      <c r="B170" s="257"/>
      <c r="C170" s="258"/>
      <c r="D170" s="242" t="s">
        <v>184</v>
      </c>
      <c r="E170" s="259" t="s">
        <v>1</v>
      </c>
      <c r="F170" s="260" t="s">
        <v>815</v>
      </c>
      <c r="G170" s="258"/>
      <c r="H170" s="261">
        <v>38.399999999999999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7" t="s">
        <v>184</v>
      </c>
      <c r="AU170" s="267" t="s">
        <v>85</v>
      </c>
      <c r="AV170" s="14" t="s">
        <v>85</v>
      </c>
      <c r="AW170" s="14" t="s">
        <v>34</v>
      </c>
      <c r="AX170" s="14" t="s">
        <v>77</v>
      </c>
      <c r="AY170" s="267" t="s">
        <v>173</v>
      </c>
    </row>
    <row r="171" s="13" customFormat="1">
      <c r="A171" s="13"/>
      <c r="B171" s="247"/>
      <c r="C171" s="248"/>
      <c r="D171" s="242" t="s">
        <v>184</v>
      </c>
      <c r="E171" s="249" t="s">
        <v>1</v>
      </c>
      <c r="F171" s="250" t="s">
        <v>215</v>
      </c>
      <c r="G171" s="248"/>
      <c r="H171" s="249" t="s">
        <v>1</v>
      </c>
      <c r="I171" s="251"/>
      <c r="J171" s="248"/>
      <c r="K171" s="248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184</v>
      </c>
      <c r="AU171" s="256" t="s">
        <v>85</v>
      </c>
      <c r="AV171" s="13" t="s">
        <v>21</v>
      </c>
      <c r="AW171" s="13" t="s">
        <v>34</v>
      </c>
      <c r="AX171" s="13" t="s">
        <v>77</v>
      </c>
      <c r="AY171" s="256" t="s">
        <v>173</v>
      </c>
    </row>
    <row r="172" s="14" customFormat="1">
      <c r="A172" s="14"/>
      <c r="B172" s="257"/>
      <c r="C172" s="258"/>
      <c r="D172" s="242" t="s">
        <v>184</v>
      </c>
      <c r="E172" s="259" t="s">
        <v>1</v>
      </c>
      <c r="F172" s="260" t="s">
        <v>816</v>
      </c>
      <c r="G172" s="258"/>
      <c r="H172" s="261">
        <v>29.699999999999999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7" t="s">
        <v>184</v>
      </c>
      <c r="AU172" s="267" t="s">
        <v>85</v>
      </c>
      <c r="AV172" s="14" t="s">
        <v>85</v>
      </c>
      <c r="AW172" s="14" t="s">
        <v>34</v>
      </c>
      <c r="AX172" s="14" t="s">
        <v>77</v>
      </c>
      <c r="AY172" s="267" t="s">
        <v>173</v>
      </c>
    </row>
    <row r="173" s="16" customFormat="1">
      <c r="A173" s="16"/>
      <c r="B173" s="280"/>
      <c r="C173" s="281"/>
      <c r="D173" s="242" t="s">
        <v>184</v>
      </c>
      <c r="E173" s="282" t="s">
        <v>1</v>
      </c>
      <c r="F173" s="283" t="s">
        <v>217</v>
      </c>
      <c r="G173" s="281"/>
      <c r="H173" s="284">
        <v>170.61600000000001</v>
      </c>
      <c r="I173" s="285"/>
      <c r="J173" s="281"/>
      <c r="K173" s="281"/>
      <c r="L173" s="286"/>
      <c r="M173" s="287"/>
      <c r="N173" s="288"/>
      <c r="O173" s="288"/>
      <c r="P173" s="288"/>
      <c r="Q173" s="288"/>
      <c r="R173" s="288"/>
      <c r="S173" s="288"/>
      <c r="T173" s="289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90" t="s">
        <v>184</v>
      </c>
      <c r="AU173" s="290" t="s">
        <v>85</v>
      </c>
      <c r="AV173" s="16" t="s">
        <v>91</v>
      </c>
      <c r="AW173" s="16" t="s">
        <v>34</v>
      </c>
      <c r="AX173" s="16" t="s">
        <v>77</v>
      </c>
      <c r="AY173" s="290" t="s">
        <v>173</v>
      </c>
    </row>
    <row r="174" s="13" customFormat="1">
      <c r="A174" s="13"/>
      <c r="B174" s="247"/>
      <c r="C174" s="248"/>
      <c r="D174" s="242" t="s">
        <v>184</v>
      </c>
      <c r="E174" s="249" t="s">
        <v>1</v>
      </c>
      <c r="F174" s="250" t="s">
        <v>218</v>
      </c>
      <c r="G174" s="248"/>
      <c r="H174" s="249" t="s">
        <v>1</v>
      </c>
      <c r="I174" s="251"/>
      <c r="J174" s="248"/>
      <c r="K174" s="248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184</v>
      </c>
      <c r="AU174" s="256" t="s">
        <v>85</v>
      </c>
      <c r="AV174" s="13" t="s">
        <v>21</v>
      </c>
      <c r="AW174" s="13" t="s">
        <v>34</v>
      </c>
      <c r="AX174" s="13" t="s">
        <v>77</v>
      </c>
      <c r="AY174" s="256" t="s">
        <v>173</v>
      </c>
    </row>
    <row r="175" s="13" customFormat="1">
      <c r="A175" s="13"/>
      <c r="B175" s="247"/>
      <c r="C175" s="248"/>
      <c r="D175" s="242" t="s">
        <v>184</v>
      </c>
      <c r="E175" s="249" t="s">
        <v>1</v>
      </c>
      <c r="F175" s="250" t="s">
        <v>219</v>
      </c>
      <c r="G175" s="248"/>
      <c r="H175" s="249" t="s">
        <v>1</v>
      </c>
      <c r="I175" s="251"/>
      <c r="J175" s="248"/>
      <c r="K175" s="248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184</v>
      </c>
      <c r="AU175" s="256" t="s">
        <v>85</v>
      </c>
      <c r="AV175" s="13" t="s">
        <v>21</v>
      </c>
      <c r="AW175" s="13" t="s">
        <v>34</v>
      </c>
      <c r="AX175" s="13" t="s">
        <v>77</v>
      </c>
      <c r="AY175" s="256" t="s">
        <v>173</v>
      </c>
    </row>
    <row r="176" s="14" customFormat="1">
      <c r="A176" s="14"/>
      <c r="B176" s="257"/>
      <c r="C176" s="258"/>
      <c r="D176" s="242" t="s">
        <v>184</v>
      </c>
      <c r="E176" s="259" t="s">
        <v>1</v>
      </c>
      <c r="F176" s="260" t="s">
        <v>817</v>
      </c>
      <c r="G176" s="258"/>
      <c r="H176" s="261">
        <v>-15.68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184</v>
      </c>
      <c r="AU176" s="267" t="s">
        <v>85</v>
      </c>
      <c r="AV176" s="14" t="s">
        <v>85</v>
      </c>
      <c r="AW176" s="14" t="s">
        <v>34</v>
      </c>
      <c r="AX176" s="14" t="s">
        <v>77</v>
      </c>
      <c r="AY176" s="267" t="s">
        <v>173</v>
      </c>
    </row>
    <row r="177" s="13" customFormat="1">
      <c r="A177" s="13"/>
      <c r="B177" s="247"/>
      <c r="C177" s="248"/>
      <c r="D177" s="242" t="s">
        <v>184</v>
      </c>
      <c r="E177" s="249" t="s">
        <v>1</v>
      </c>
      <c r="F177" s="250" t="s">
        <v>818</v>
      </c>
      <c r="G177" s="248"/>
      <c r="H177" s="249" t="s">
        <v>1</v>
      </c>
      <c r="I177" s="251"/>
      <c r="J177" s="248"/>
      <c r="K177" s="248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184</v>
      </c>
      <c r="AU177" s="256" t="s">
        <v>85</v>
      </c>
      <c r="AV177" s="13" t="s">
        <v>21</v>
      </c>
      <c r="AW177" s="13" t="s">
        <v>34</v>
      </c>
      <c r="AX177" s="13" t="s">
        <v>77</v>
      </c>
      <c r="AY177" s="256" t="s">
        <v>173</v>
      </c>
    </row>
    <row r="178" s="14" customFormat="1">
      <c r="A178" s="14"/>
      <c r="B178" s="257"/>
      <c r="C178" s="258"/>
      <c r="D178" s="242" t="s">
        <v>184</v>
      </c>
      <c r="E178" s="259" t="s">
        <v>1</v>
      </c>
      <c r="F178" s="260" t="s">
        <v>819</v>
      </c>
      <c r="G178" s="258"/>
      <c r="H178" s="261">
        <v>-12.42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7" t="s">
        <v>184</v>
      </c>
      <c r="AU178" s="267" t="s">
        <v>85</v>
      </c>
      <c r="AV178" s="14" t="s">
        <v>85</v>
      </c>
      <c r="AW178" s="14" t="s">
        <v>34</v>
      </c>
      <c r="AX178" s="14" t="s">
        <v>77</v>
      </c>
      <c r="AY178" s="267" t="s">
        <v>173</v>
      </c>
    </row>
    <row r="179" s="13" customFormat="1">
      <c r="A179" s="13"/>
      <c r="B179" s="247"/>
      <c r="C179" s="248"/>
      <c r="D179" s="242" t="s">
        <v>184</v>
      </c>
      <c r="E179" s="249" t="s">
        <v>1</v>
      </c>
      <c r="F179" s="250" t="s">
        <v>820</v>
      </c>
      <c r="G179" s="248"/>
      <c r="H179" s="249" t="s">
        <v>1</v>
      </c>
      <c r="I179" s="251"/>
      <c r="J179" s="248"/>
      <c r="K179" s="248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184</v>
      </c>
      <c r="AU179" s="256" t="s">
        <v>85</v>
      </c>
      <c r="AV179" s="13" t="s">
        <v>21</v>
      </c>
      <c r="AW179" s="13" t="s">
        <v>34</v>
      </c>
      <c r="AX179" s="13" t="s">
        <v>77</v>
      </c>
      <c r="AY179" s="256" t="s">
        <v>173</v>
      </c>
    </row>
    <row r="180" s="14" customFormat="1">
      <c r="A180" s="14"/>
      <c r="B180" s="257"/>
      <c r="C180" s="258"/>
      <c r="D180" s="242" t="s">
        <v>184</v>
      </c>
      <c r="E180" s="259" t="s">
        <v>1</v>
      </c>
      <c r="F180" s="260" t="s">
        <v>821</v>
      </c>
      <c r="G180" s="258"/>
      <c r="H180" s="261">
        <v>-4.2599999999999998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7" t="s">
        <v>184</v>
      </c>
      <c r="AU180" s="267" t="s">
        <v>85</v>
      </c>
      <c r="AV180" s="14" t="s">
        <v>85</v>
      </c>
      <c r="AW180" s="14" t="s">
        <v>34</v>
      </c>
      <c r="AX180" s="14" t="s">
        <v>77</v>
      </c>
      <c r="AY180" s="267" t="s">
        <v>173</v>
      </c>
    </row>
    <row r="181" s="13" customFormat="1">
      <c r="A181" s="13"/>
      <c r="B181" s="247"/>
      <c r="C181" s="248"/>
      <c r="D181" s="242" t="s">
        <v>184</v>
      </c>
      <c r="E181" s="249" t="s">
        <v>1</v>
      </c>
      <c r="F181" s="250" t="s">
        <v>822</v>
      </c>
      <c r="G181" s="248"/>
      <c r="H181" s="249" t="s">
        <v>1</v>
      </c>
      <c r="I181" s="251"/>
      <c r="J181" s="248"/>
      <c r="K181" s="248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184</v>
      </c>
      <c r="AU181" s="256" t="s">
        <v>85</v>
      </c>
      <c r="AV181" s="13" t="s">
        <v>21</v>
      </c>
      <c r="AW181" s="13" t="s">
        <v>34</v>
      </c>
      <c r="AX181" s="13" t="s">
        <v>77</v>
      </c>
      <c r="AY181" s="256" t="s">
        <v>173</v>
      </c>
    </row>
    <row r="182" s="14" customFormat="1">
      <c r="A182" s="14"/>
      <c r="B182" s="257"/>
      <c r="C182" s="258"/>
      <c r="D182" s="242" t="s">
        <v>184</v>
      </c>
      <c r="E182" s="259" t="s">
        <v>1</v>
      </c>
      <c r="F182" s="260" t="s">
        <v>823</v>
      </c>
      <c r="G182" s="258"/>
      <c r="H182" s="261">
        <v>-6.2720000000000002</v>
      </c>
      <c r="I182" s="262"/>
      <c r="J182" s="258"/>
      <c r="K182" s="258"/>
      <c r="L182" s="263"/>
      <c r="M182" s="264"/>
      <c r="N182" s="265"/>
      <c r="O182" s="265"/>
      <c r="P182" s="265"/>
      <c r="Q182" s="265"/>
      <c r="R182" s="265"/>
      <c r="S182" s="265"/>
      <c r="T182" s="26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7" t="s">
        <v>184</v>
      </c>
      <c r="AU182" s="267" t="s">
        <v>85</v>
      </c>
      <c r="AV182" s="14" t="s">
        <v>85</v>
      </c>
      <c r="AW182" s="14" t="s">
        <v>34</v>
      </c>
      <c r="AX182" s="14" t="s">
        <v>77</v>
      </c>
      <c r="AY182" s="267" t="s">
        <v>173</v>
      </c>
    </row>
    <row r="183" s="13" customFormat="1">
      <c r="A183" s="13"/>
      <c r="B183" s="247"/>
      <c r="C183" s="248"/>
      <c r="D183" s="242" t="s">
        <v>184</v>
      </c>
      <c r="E183" s="249" t="s">
        <v>1</v>
      </c>
      <c r="F183" s="250" t="s">
        <v>824</v>
      </c>
      <c r="G183" s="248"/>
      <c r="H183" s="249" t="s">
        <v>1</v>
      </c>
      <c r="I183" s="251"/>
      <c r="J183" s="248"/>
      <c r="K183" s="248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184</v>
      </c>
      <c r="AU183" s="256" t="s">
        <v>85</v>
      </c>
      <c r="AV183" s="13" t="s">
        <v>21</v>
      </c>
      <c r="AW183" s="13" t="s">
        <v>34</v>
      </c>
      <c r="AX183" s="13" t="s">
        <v>77</v>
      </c>
      <c r="AY183" s="256" t="s">
        <v>173</v>
      </c>
    </row>
    <row r="184" s="14" customFormat="1">
      <c r="A184" s="14"/>
      <c r="B184" s="257"/>
      <c r="C184" s="258"/>
      <c r="D184" s="242" t="s">
        <v>184</v>
      </c>
      <c r="E184" s="259" t="s">
        <v>1</v>
      </c>
      <c r="F184" s="260" t="s">
        <v>825</v>
      </c>
      <c r="G184" s="258"/>
      <c r="H184" s="261">
        <v>-5.04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7" t="s">
        <v>184</v>
      </c>
      <c r="AU184" s="267" t="s">
        <v>85</v>
      </c>
      <c r="AV184" s="14" t="s">
        <v>85</v>
      </c>
      <c r="AW184" s="14" t="s">
        <v>34</v>
      </c>
      <c r="AX184" s="14" t="s">
        <v>77</v>
      </c>
      <c r="AY184" s="267" t="s">
        <v>173</v>
      </c>
    </row>
    <row r="185" s="13" customFormat="1">
      <c r="A185" s="13"/>
      <c r="B185" s="247"/>
      <c r="C185" s="248"/>
      <c r="D185" s="242" t="s">
        <v>184</v>
      </c>
      <c r="E185" s="249" t="s">
        <v>1</v>
      </c>
      <c r="F185" s="250" t="s">
        <v>826</v>
      </c>
      <c r="G185" s="248"/>
      <c r="H185" s="249" t="s">
        <v>1</v>
      </c>
      <c r="I185" s="251"/>
      <c r="J185" s="248"/>
      <c r="K185" s="248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184</v>
      </c>
      <c r="AU185" s="256" t="s">
        <v>85</v>
      </c>
      <c r="AV185" s="13" t="s">
        <v>21</v>
      </c>
      <c r="AW185" s="13" t="s">
        <v>34</v>
      </c>
      <c r="AX185" s="13" t="s">
        <v>77</v>
      </c>
      <c r="AY185" s="256" t="s">
        <v>173</v>
      </c>
    </row>
    <row r="186" s="14" customFormat="1">
      <c r="A186" s="14"/>
      <c r="B186" s="257"/>
      <c r="C186" s="258"/>
      <c r="D186" s="242" t="s">
        <v>184</v>
      </c>
      <c r="E186" s="259" t="s">
        <v>1</v>
      </c>
      <c r="F186" s="260" t="s">
        <v>827</v>
      </c>
      <c r="G186" s="258"/>
      <c r="H186" s="261">
        <v>-15.965</v>
      </c>
      <c r="I186" s="262"/>
      <c r="J186" s="258"/>
      <c r="K186" s="258"/>
      <c r="L186" s="263"/>
      <c r="M186" s="264"/>
      <c r="N186" s="265"/>
      <c r="O186" s="265"/>
      <c r="P186" s="265"/>
      <c r="Q186" s="265"/>
      <c r="R186" s="265"/>
      <c r="S186" s="265"/>
      <c r="T186" s="26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7" t="s">
        <v>184</v>
      </c>
      <c r="AU186" s="267" t="s">
        <v>85</v>
      </c>
      <c r="AV186" s="14" t="s">
        <v>85</v>
      </c>
      <c r="AW186" s="14" t="s">
        <v>34</v>
      </c>
      <c r="AX186" s="14" t="s">
        <v>77</v>
      </c>
      <c r="AY186" s="267" t="s">
        <v>173</v>
      </c>
    </row>
    <row r="187" s="13" customFormat="1">
      <c r="A187" s="13"/>
      <c r="B187" s="247"/>
      <c r="C187" s="248"/>
      <c r="D187" s="242" t="s">
        <v>184</v>
      </c>
      <c r="E187" s="249" t="s">
        <v>1</v>
      </c>
      <c r="F187" s="250" t="s">
        <v>828</v>
      </c>
      <c r="G187" s="248"/>
      <c r="H187" s="249" t="s">
        <v>1</v>
      </c>
      <c r="I187" s="251"/>
      <c r="J187" s="248"/>
      <c r="K187" s="248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184</v>
      </c>
      <c r="AU187" s="256" t="s">
        <v>85</v>
      </c>
      <c r="AV187" s="13" t="s">
        <v>21</v>
      </c>
      <c r="AW187" s="13" t="s">
        <v>34</v>
      </c>
      <c r="AX187" s="13" t="s">
        <v>77</v>
      </c>
      <c r="AY187" s="256" t="s">
        <v>173</v>
      </c>
    </row>
    <row r="188" s="14" customFormat="1">
      <c r="A188" s="14"/>
      <c r="B188" s="257"/>
      <c r="C188" s="258"/>
      <c r="D188" s="242" t="s">
        <v>184</v>
      </c>
      <c r="E188" s="259" t="s">
        <v>1</v>
      </c>
      <c r="F188" s="260" t="s">
        <v>829</v>
      </c>
      <c r="G188" s="258"/>
      <c r="H188" s="261">
        <v>63.616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184</v>
      </c>
      <c r="AU188" s="267" t="s">
        <v>85</v>
      </c>
      <c r="AV188" s="14" t="s">
        <v>85</v>
      </c>
      <c r="AW188" s="14" t="s">
        <v>34</v>
      </c>
      <c r="AX188" s="14" t="s">
        <v>77</v>
      </c>
      <c r="AY188" s="267" t="s">
        <v>173</v>
      </c>
    </row>
    <row r="189" s="16" customFormat="1">
      <c r="A189" s="16"/>
      <c r="B189" s="280"/>
      <c r="C189" s="281"/>
      <c r="D189" s="242" t="s">
        <v>184</v>
      </c>
      <c r="E189" s="282" t="s">
        <v>1</v>
      </c>
      <c r="F189" s="283" t="s">
        <v>217</v>
      </c>
      <c r="G189" s="281"/>
      <c r="H189" s="284">
        <v>3.9790000000000001</v>
      </c>
      <c r="I189" s="285"/>
      <c r="J189" s="281"/>
      <c r="K189" s="281"/>
      <c r="L189" s="286"/>
      <c r="M189" s="287"/>
      <c r="N189" s="288"/>
      <c r="O189" s="288"/>
      <c r="P189" s="288"/>
      <c r="Q189" s="288"/>
      <c r="R189" s="288"/>
      <c r="S189" s="288"/>
      <c r="T189" s="289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90" t="s">
        <v>184</v>
      </c>
      <c r="AU189" s="290" t="s">
        <v>85</v>
      </c>
      <c r="AV189" s="16" t="s">
        <v>91</v>
      </c>
      <c r="AW189" s="16" t="s">
        <v>34</v>
      </c>
      <c r="AX189" s="16" t="s">
        <v>77</v>
      </c>
      <c r="AY189" s="290" t="s">
        <v>173</v>
      </c>
    </row>
    <row r="190" s="15" customFormat="1">
      <c r="A190" s="15"/>
      <c r="B190" s="268"/>
      <c r="C190" s="269"/>
      <c r="D190" s="242" t="s">
        <v>184</v>
      </c>
      <c r="E190" s="270" t="s">
        <v>1</v>
      </c>
      <c r="F190" s="271" t="s">
        <v>187</v>
      </c>
      <c r="G190" s="269"/>
      <c r="H190" s="272">
        <v>174.595</v>
      </c>
      <c r="I190" s="273"/>
      <c r="J190" s="269"/>
      <c r="K190" s="269"/>
      <c r="L190" s="274"/>
      <c r="M190" s="275"/>
      <c r="N190" s="276"/>
      <c r="O190" s="276"/>
      <c r="P190" s="276"/>
      <c r="Q190" s="276"/>
      <c r="R190" s="276"/>
      <c r="S190" s="276"/>
      <c r="T190" s="27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8" t="s">
        <v>184</v>
      </c>
      <c r="AU190" s="278" t="s">
        <v>85</v>
      </c>
      <c r="AV190" s="15" t="s">
        <v>180</v>
      </c>
      <c r="AW190" s="15" t="s">
        <v>34</v>
      </c>
      <c r="AX190" s="15" t="s">
        <v>21</v>
      </c>
      <c r="AY190" s="278" t="s">
        <v>173</v>
      </c>
    </row>
    <row r="191" s="2" customFormat="1">
      <c r="A191" s="39"/>
      <c r="B191" s="40"/>
      <c r="C191" s="229" t="s">
        <v>830</v>
      </c>
      <c r="D191" s="229" t="s">
        <v>175</v>
      </c>
      <c r="E191" s="230" t="s">
        <v>831</v>
      </c>
      <c r="F191" s="231" t="s">
        <v>832</v>
      </c>
      <c r="G191" s="232" t="s">
        <v>210</v>
      </c>
      <c r="H191" s="233">
        <v>174.595</v>
      </c>
      <c r="I191" s="234"/>
      <c r="J191" s="235">
        <f>ROUND(I191*H191,2)</f>
        <v>0</v>
      </c>
      <c r="K191" s="231" t="s">
        <v>179</v>
      </c>
      <c r="L191" s="45"/>
      <c r="M191" s="236" t="s">
        <v>1</v>
      </c>
      <c r="N191" s="237" t="s">
        <v>42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180</v>
      </c>
      <c r="AT191" s="240" t="s">
        <v>175</v>
      </c>
      <c r="AU191" s="240" t="s">
        <v>85</v>
      </c>
      <c r="AY191" s="18" t="s">
        <v>173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21</v>
      </c>
      <c r="BK191" s="241">
        <f>ROUND(I191*H191,2)</f>
        <v>0</v>
      </c>
      <c r="BL191" s="18" t="s">
        <v>180</v>
      </c>
      <c r="BM191" s="240" t="s">
        <v>833</v>
      </c>
    </row>
    <row r="192" s="2" customFormat="1">
      <c r="A192" s="39"/>
      <c r="B192" s="40"/>
      <c r="C192" s="41"/>
      <c r="D192" s="242" t="s">
        <v>182</v>
      </c>
      <c r="E192" s="41"/>
      <c r="F192" s="243" t="s">
        <v>834</v>
      </c>
      <c r="G192" s="41"/>
      <c r="H192" s="41"/>
      <c r="I192" s="244"/>
      <c r="J192" s="41"/>
      <c r="K192" s="41"/>
      <c r="L192" s="45"/>
      <c r="M192" s="245"/>
      <c r="N192" s="24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182</v>
      </c>
      <c r="AU192" s="18" t="s">
        <v>85</v>
      </c>
    </row>
    <row r="193" s="2" customFormat="1">
      <c r="A193" s="39"/>
      <c r="B193" s="40"/>
      <c r="C193" s="229" t="s">
        <v>248</v>
      </c>
      <c r="D193" s="229" t="s">
        <v>175</v>
      </c>
      <c r="E193" s="230" t="s">
        <v>835</v>
      </c>
      <c r="F193" s="231" t="s">
        <v>234</v>
      </c>
      <c r="G193" s="232" t="s">
        <v>210</v>
      </c>
      <c r="H193" s="233">
        <v>6.6299999999999999</v>
      </c>
      <c r="I193" s="234"/>
      <c r="J193" s="235">
        <f>ROUND(I193*H193,2)</f>
        <v>0</v>
      </c>
      <c r="K193" s="231" t="s">
        <v>179</v>
      </c>
      <c r="L193" s="45"/>
      <c r="M193" s="236" t="s">
        <v>1</v>
      </c>
      <c r="N193" s="237" t="s">
        <v>42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180</v>
      </c>
      <c r="AT193" s="240" t="s">
        <v>175</v>
      </c>
      <c r="AU193" s="240" t="s">
        <v>85</v>
      </c>
      <c r="AY193" s="18" t="s">
        <v>173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21</v>
      </c>
      <c r="BK193" s="241">
        <f>ROUND(I193*H193,2)</f>
        <v>0</v>
      </c>
      <c r="BL193" s="18" t="s">
        <v>180</v>
      </c>
      <c r="BM193" s="240" t="s">
        <v>836</v>
      </c>
    </row>
    <row r="194" s="2" customFormat="1">
      <c r="A194" s="39"/>
      <c r="B194" s="40"/>
      <c r="C194" s="41"/>
      <c r="D194" s="242" t="s">
        <v>182</v>
      </c>
      <c r="E194" s="41"/>
      <c r="F194" s="243" t="s">
        <v>236</v>
      </c>
      <c r="G194" s="41"/>
      <c r="H194" s="41"/>
      <c r="I194" s="244"/>
      <c r="J194" s="41"/>
      <c r="K194" s="41"/>
      <c r="L194" s="45"/>
      <c r="M194" s="245"/>
      <c r="N194" s="24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182</v>
      </c>
      <c r="AU194" s="18" t="s">
        <v>85</v>
      </c>
    </row>
    <row r="195" s="13" customFormat="1">
      <c r="A195" s="13"/>
      <c r="B195" s="247"/>
      <c r="C195" s="248"/>
      <c r="D195" s="242" t="s">
        <v>184</v>
      </c>
      <c r="E195" s="249" t="s">
        <v>1</v>
      </c>
      <c r="F195" s="250" t="s">
        <v>837</v>
      </c>
      <c r="G195" s="248"/>
      <c r="H195" s="249" t="s">
        <v>1</v>
      </c>
      <c r="I195" s="251"/>
      <c r="J195" s="248"/>
      <c r="K195" s="248"/>
      <c r="L195" s="252"/>
      <c r="M195" s="253"/>
      <c r="N195" s="254"/>
      <c r="O195" s="254"/>
      <c r="P195" s="254"/>
      <c r="Q195" s="254"/>
      <c r="R195" s="254"/>
      <c r="S195" s="254"/>
      <c r="T195" s="25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6" t="s">
        <v>184</v>
      </c>
      <c r="AU195" s="256" t="s">
        <v>85</v>
      </c>
      <c r="AV195" s="13" t="s">
        <v>21</v>
      </c>
      <c r="AW195" s="13" t="s">
        <v>34</v>
      </c>
      <c r="AX195" s="13" t="s">
        <v>77</v>
      </c>
      <c r="AY195" s="256" t="s">
        <v>173</v>
      </c>
    </row>
    <row r="196" s="14" customFormat="1">
      <c r="A196" s="14"/>
      <c r="B196" s="257"/>
      <c r="C196" s="258"/>
      <c r="D196" s="242" t="s">
        <v>184</v>
      </c>
      <c r="E196" s="259" t="s">
        <v>1</v>
      </c>
      <c r="F196" s="260" t="s">
        <v>838</v>
      </c>
      <c r="G196" s="258"/>
      <c r="H196" s="261">
        <v>6.6299999999999999</v>
      </c>
      <c r="I196" s="262"/>
      <c r="J196" s="258"/>
      <c r="K196" s="258"/>
      <c r="L196" s="263"/>
      <c r="M196" s="264"/>
      <c r="N196" s="265"/>
      <c r="O196" s="265"/>
      <c r="P196" s="265"/>
      <c r="Q196" s="265"/>
      <c r="R196" s="265"/>
      <c r="S196" s="265"/>
      <c r="T196" s="26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7" t="s">
        <v>184</v>
      </c>
      <c r="AU196" s="267" t="s">
        <v>85</v>
      </c>
      <c r="AV196" s="14" t="s">
        <v>85</v>
      </c>
      <c r="AW196" s="14" t="s">
        <v>34</v>
      </c>
      <c r="AX196" s="14" t="s">
        <v>77</v>
      </c>
      <c r="AY196" s="267" t="s">
        <v>173</v>
      </c>
    </row>
    <row r="197" s="15" customFormat="1">
      <c r="A197" s="15"/>
      <c r="B197" s="268"/>
      <c r="C197" s="269"/>
      <c r="D197" s="242" t="s">
        <v>184</v>
      </c>
      <c r="E197" s="270" t="s">
        <v>1</v>
      </c>
      <c r="F197" s="271" t="s">
        <v>187</v>
      </c>
      <c r="G197" s="269"/>
      <c r="H197" s="272">
        <v>6.6299999999999999</v>
      </c>
      <c r="I197" s="273"/>
      <c r="J197" s="269"/>
      <c r="K197" s="269"/>
      <c r="L197" s="274"/>
      <c r="M197" s="275"/>
      <c r="N197" s="276"/>
      <c r="O197" s="276"/>
      <c r="P197" s="276"/>
      <c r="Q197" s="276"/>
      <c r="R197" s="276"/>
      <c r="S197" s="276"/>
      <c r="T197" s="277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8" t="s">
        <v>184</v>
      </c>
      <c r="AU197" s="278" t="s">
        <v>85</v>
      </c>
      <c r="AV197" s="15" t="s">
        <v>180</v>
      </c>
      <c r="AW197" s="15" t="s">
        <v>34</v>
      </c>
      <c r="AX197" s="15" t="s">
        <v>21</v>
      </c>
      <c r="AY197" s="278" t="s">
        <v>173</v>
      </c>
    </row>
    <row r="198" s="2" customFormat="1" ht="33" customHeight="1">
      <c r="A198" s="39"/>
      <c r="B198" s="40"/>
      <c r="C198" s="229" t="s">
        <v>270</v>
      </c>
      <c r="D198" s="229" t="s">
        <v>175</v>
      </c>
      <c r="E198" s="230" t="s">
        <v>239</v>
      </c>
      <c r="F198" s="231" t="s">
        <v>240</v>
      </c>
      <c r="G198" s="232" t="s">
        <v>178</v>
      </c>
      <c r="H198" s="233">
        <v>13.917999999999999</v>
      </c>
      <c r="I198" s="234"/>
      <c r="J198" s="235">
        <f>ROUND(I198*H198,2)</f>
        <v>0</v>
      </c>
      <c r="K198" s="231" t="s">
        <v>1</v>
      </c>
      <c r="L198" s="45"/>
      <c r="M198" s="236" t="s">
        <v>1</v>
      </c>
      <c r="N198" s="237" t="s">
        <v>42</v>
      </c>
      <c r="O198" s="92"/>
      <c r="P198" s="238">
        <f>O198*H198</f>
        <v>0</v>
      </c>
      <c r="Q198" s="238">
        <v>0.02111</v>
      </c>
      <c r="R198" s="238">
        <f>Q198*H198</f>
        <v>0.29380898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180</v>
      </c>
      <c r="AT198" s="240" t="s">
        <v>175</v>
      </c>
      <c r="AU198" s="240" t="s">
        <v>85</v>
      </c>
      <c r="AY198" s="18" t="s">
        <v>173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21</v>
      </c>
      <c r="BK198" s="241">
        <f>ROUND(I198*H198,2)</f>
        <v>0</v>
      </c>
      <c r="BL198" s="18" t="s">
        <v>180</v>
      </c>
      <c r="BM198" s="240" t="s">
        <v>839</v>
      </c>
    </row>
    <row r="199" s="2" customFormat="1">
      <c r="A199" s="39"/>
      <c r="B199" s="40"/>
      <c r="C199" s="41"/>
      <c r="D199" s="242" t="s">
        <v>182</v>
      </c>
      <c r="E199" s="41"/>
      <c r="F199" s="243" t="s">
        <v>242</v>
      </c>
      <c r="G199" s="41"/>
      <c r="H199" s="41"/>
      <c r="I199" s="244"/>
      <c r="J199" s="41"/>
      <c r="K199" s="41"/>
      <c r="L199" s="45"/>
      <c r="M199" s="245"/>
      <c r="N199" s="24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182</v>
      </c>
      <c r="AU199" s="18" t="s">
        <v>85</v>
      </c>
    </row>
    <row r="200" s="2" customFormat="1">
      <c r="A200" s="39"/>
      <c r="B200" s="40"/>
      <c r="C200" s="41"/>
      <c r="D200" s="242" t="s">
        <v>197</v>
      </c>
      <c r="E200" s="41"/>
      <c r="F200" s="279" t="s">
        <v>243</v>
      </c>
      <c r="G200" s="41"/>
      <c r="H200" s="41"/>
      <c r="I200" s="244"/>
      <c r="J200" s="41"/>
      <c r="K200" s="41"/>
      <c r="L200" s="45"/>
      <c r="M200" s="245"/>
      <c r="N200" s="24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197</v>
      </c>
      <c r="AU200" s="18" t="s">
        <v>85</v>
      </c>
    </row>
    <row r="201" s="13" customFormat="1">
      <c r="A201" s="13"/>
      <c r="B201" s="247"/>
      <c r="C201" s="248"/>
      <c r="D201" s="242" t="s">
        <v>184</v>
      </c>
      <c r="E201" s="249" t="s">
        <v>1</v>
      </c>
      <c r="F201" s="250" t="s">
        <v>244</v>
      </c>
      <c r="G201" s="248"/>
      <c r="H201" s="249" t="s">
        <v>1</v>
      </c>
      <c r="I201" s="251"/>
      <c r="J201" s="248"/>
      <c r="K201" s="248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184</v>
      </c>
      <c r="AU201" s="256" t="s">
        <v>85</v>
      </c>
      <c r="AV201" s="13" t="s">
        <v>21</v>
      </c>
      <c r="AW201" s="13" t="s">
        <v>34</v>
      </c>
      <c r="AX201" s="13" t="s">
        <v>77</v>
      </c>
      <c r="AY201" s="256" t="s">
        <v>173</v>
      </c>
    </row>
    <row r="202" s="14" customFormat="1">
      <c r="A202" s="14"/>
      <c r="B202" s="257"/>
      <c r="C202" s="258"/>
      <c r="D202" s="242" t="s">
        <v>184</v>
      </c>
      <c r="E202" s="259" t="s">
        <v>1</v>
      </c>
      <c r="F202" s="260" t="s">
        <v>840</v>
      </c>
      <c r="G202" s="258"/>
      <c r="H202" s="261">
        <v>9.5180000000000007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7" t="s">
        <v>184</v>
      </c>
      <c r="AU202" s="267" t="s">
        <v>85</v>
      </c>
      <c r="AV202" s="14" t="s">
        <v>85</v>
      </c>
      <c r="AW202" s="14" t="s">
        <v>34</v>
      </c>
      <c r="AX202" s="14" t="s">
        <v>77</v>
      </c>
      <c r="AY202" s="267" t="s">
        <v>173</v>
      </c>
    </row>
    <row r="203" s="13" customFormat="1">
      <c r="A203" s="13"/>
      <c r="B203" s="247"/>
      <c r="C203" s="248"/>
      <c r="D203" s="242" t="s">
        <v>184</v>
      </c>
      <c r="E203" s="249" t="s">
        <v>1</v>
      </c>
      <c r="F203" s="250" t="s">
        <v>841</v>
      </c>
      <c r="G203" s="248"/>
      <c r="H203" s="249" t="s">
        <v>1</v>
      </c>
      <c r="I203" s="251"/>
      <c r="J203" s="248"/>
      <c r="K203" s="248"/>
      <c r="L203" s="252"/>
      <c r="M203" s="253"/>
      <c r="N203" s="254"/>
      <c r="O203" s="254"/>
      <c r="P203" s="254"/>
      <c r="Q203" s="254"/>
      <c r="R203" s="254"/>
      <c r="S203" s="254"/>
      <c r="T203" s="25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6" t="s">
        <v>184</v>
      </c>
      <c r="AU203" s="256" t="s">
        <v>85</v>
      </c>
      <c r="AV203" s="13" t="s">
        <v>21</v>
      </c>
      <c r="AW203" s="13" t="s">
        <v>34</v>
      </c>
      <c r="AX203" s="13" t="s">
        <v>77</v>
      </c>
      <c r="AY203" s="256" t="s">
        <v>173</v>
      </c>
    </row>
    <row r="204" s="14" customFormat="1">
      <c r="A204" s="14"/>
      <c r="B204" s="257"/>
      <c r="C204" s="258"/>
      <c r="D204" s="242" t="s">
        <v>184</v>
      </c>
      <c r="E204" s="259" t="s">
        <v>1</v>
      </c>
      <c r="F204" s="260" t="s">
        <v>842</v>
      </c>
      <c r="G204" s="258"/>
      <c r="H204" s="261">
        <v>4.4000000000000004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7" t="s">
        <v>184</v>
      </c>
      <c r="AU204" s="267" t="s">
        <v>85</v>
      </c>
      <c r="AV204" s="14" t="s">
        <v>85</v>
      </c>
      <c r="AW204" s="14" t="s">
        <v>34</v>
      </c>
      <c r="AX204" s="14" t="s">
        <v>77</v>
      </c>
      <c r="AY204" s="267" t="s">
        <v>173</v>
      </c>
    </row>
    <row r="205" s="15" customFormat="1">
      <c r="A205" s="15"/>
      <c r="B205" s="268"/>
      <c r="C205" s="269"/>
      <c r="D205" s="242" t="s">
        <v>184</v>
      </c>
      <c r="E205" s="270" t="s">
        <v>1</v>
      </c>
      <c r="F205" s="271" t="s">
        <v>187</v>
      </c>
      <c r="G205" s="269"/>
      <c r="H205" s="272">
        <v>13.917999999999999</v>
      </c>
      <c r="I205" s="273"/>
      <c r="J205" s="269"/>
      <c r="K205" s="269"/>
      <c r="L205" s="274"/>
      <c r="M205" s="275"/>
      <c r="N205" s="276"/>
      <c r="O205" s="276"/>
      <c r="P205" s="276"/>
      <c r="Q205" s="276"/>
      <c r="R205" s="276"/>
      <c r="S205" s="276"/>
      <c r="T205" s="27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8" t="s">
        <v>184</v>
      </c>
      <c r="AU205" s="278" t="s">
        <v>85</v>
      </c>
      <c r="AV205" s="15" t="s">
        <v>180</v>
      </c>
      <c r="AW205" s="15" t="s">
        <v>34</v>
      </c>
      <c r="AX205" s="15" t="s">
        <v>21</v>
      </c>
      <c r="AY205" s="278" t="s">
        <v>173</v>
      </c>
    </row>
    <row r="206" s="2" customFormat="1">
      <c r="A206" s="39"/>
      <c r="B206" s="40"/>
      <c r="C206" s="229" t="s">
        <v>843</v>
      </c>
      <c r="D206" s="229" t="s">
        <v>175</v>
      </c>
      <c r="E206" s="230" t="s">
        <v>249</v>
      </c>
      <c r="F206" s="231" t="s">
        <v>250</v>
      </c>
      <c r="G206" s="232" t="s">
        <v>251</v>
      </c>
      <c r="H206" s="233">
        <v>259.322</v>
      </c>
      <c r="I206" s="234"/>
      <c r="J206" s="235">
        <f>ROUND(I206*H206,2)</f>
        <v>0</v>
      </c>
      <c r="K206" s="231" t="s">
        <v>179</v>
      </c>
      <c r="L206" s="45"/>
      <c r="M206" s="236" t="s">
        <v>1</v>
      </c>
      <c r="N206" s="237" t="s">
        <v>42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180</v>
      </c>
      <c r="AT206" s="240" t="s">
        <v>175</v>
      </c>
      <c r="AU206" s="240" t="s">
        <v>85</v>
      </c>
      <c r="AY206" s="18" t="s">
        <v>173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21</v>
      </c>
      <c r="BK206" s="241">
        <f>ROUND(I206*H206,2)</f>
        <v>0</v>
      </c>
      <c r="BL206" s="18" t="s">
        <v>180</v>
      </c>
      <c r="BM206" s="240" t="s">
        <v>844</v>
      </c>
    </row>
    <row r="207" s="2" customFormat="1">
      <c r="A207" s="39"/>
      <c r="B207" s="40"/>
      <c r="C207" s="41"/>
      <c r="D207" s="242" t="s">
        <v>182</v>
      </c>
      <c r="E207" s="41"/>
      <c r="F207" s="243" t="s">
        <v>253</v>
      </c>
      <c r="G207" s="41"/>
      <c r="H207" s="41"/>
      <c r="I207" s="244"/>
      <c r="J207" s="41"/>
      <c r="K207" s="41"/>
      <c r="L207" s="45"/>
      <c r="M207" s="245"/>
      <c r="N207" s="24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182</v>
      </c>
      <c r="AU207" s="18" t="s">
        <v>85</v>
      </c>
    </row>
    <row r="208" s="2" customFormat="1">
      <c r="A208" s="39"/>
      <c r="B208" s="40"/>
      <c r="C208" s="41"/>
      <c r="D208" s="242" t="s">
        <v>197</v>
      </c>
      <c r="E208" s="41"/>
      <c r="F208" s="279" t="s">
        <v>254</v>
      </c>
      <c r="G208" s="41"/>
      <c r="H208" s="41"/>
      <c r="I208" s="244"/>
      <c r="J208" s="41"/>
      <c r="K208" s="41"/>
      <c r="L208" s="45"/>
      <c r="M208" s="245"/>
      <c r="N208" s="24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197</v>
      </c>
      <c r="AU208" s="18" t="s">
        <v>85</v>
      </c>
    </row>
    <row r="209" s="13" customFormat="1">
      <c r="A209" s="13"/>
      <c r="B209" s="247"/>
      <c r="C209" s="248"/>
      <c r="D209" s="242" t="s">
        <v>184</v>
      </c>
      <c r="E209" s="249" t="s">
        <v>1</v>
      </c>
      <c r="F209" s="250" t="s">
        <v>845</v>
      </c>
      <c r="G209" s="248"/>
      <c r="H209" s="249" t="s">
        <v>1</v>
      </c>
      <c r="I209" s="251"/>
      <c r="J209" s="248"/>
      <c r="K209" s="248"/>
      <c r="L209" s="252"/>
      <c r="M209" s="253"/>
      <c r="N209" s="254"/>
      <c r="O209" s="254"/>
      <c r="P209" s="254"/>
      <c r="Q209" s="254"/>
      <c r="R209" s="254"/>
      <c r="S209" s="254"/>
      <c r="T209" s="25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6" t="s">
        <v>184</v>
      </c>
      <c r="AU209" s="256" t="s">
        <v>85</v>
      </c>
      <c r="AV209" s="13" t="s">
        <v>21</v>
      </c>
      <c r="AW209" s="13" t="s">
        <v>34</v>
      </c>
      <c r="AX209" s="13" t="s">
        <v>77</v>
      </c>
      <c r="AY209" s="256" t="s">
        <v>173</v>
      </c>
    </row>
    <row r="210" s="14" customFormat="1">
      <c r="A210" s="14"/>
      <c r="B210" s="257"/>
      <c r="C210" s="258"/>
      <c r="D210" s="242" t="s">
        <v>184</v>
      </c>
      <c r="E210" s="259" t="s">
        <v>1</v>
      </c>
      <c r="F210" s="260" t="s">
        <v>846</v>
      </c>
      <c r="G210" s="258"/>
      <c r="H210" s="261">
        <v>104.81999999999999</v>
      </c>
      <c r="I210" s="262"/>
      <c r="J210" s="258"/>
      <c r="K210" s="258"/>
      <c r="L210" s="263"/>
      <c r="M210" s="264"/>
      <c r="N210" s="265"/>
      <c r="O210" s="265"/>
      <c r="P210" s="265"/>
      <c r="Q210" s="265"/>
      <c r="R210" s="265"/>
      <c r="S210" s="265"/>
      <c r="T210" s="26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7" t="s">
        <v>184</v>
      </c>
      <c r="AU210" s="267" t="s">
        <v>85</v>
      </c>
      <c r="AV210" s="14" t="s">
        <v>85</v>
      </c>
      <c r="AW210" s="14" t="s">
        <v>34</v>
      </c>
      <c r="AX210" s="14" t="s">
        <v>77</v>
      </c>
      <c r="AY210" s="267" t="s">
        <v>173</v>
      </c>
    </row>
    <row r="211" s="13" customFormat="1">
      <c r="A211" s="13"/>
      <c r="B211" s="247"/>
      <c r="C211" s="248"/>
      <c r="D211" s="242" t="s">
        <v>184</v>
      </c>
      <c r="E211" s="249" t="s">
        <v>1</v>
      </c>
      <c r="F211" s="250" t="s">
        <v>847</v>
      </c>
      <c r="G211" s="248"/>
      <c r="H211" s="249" t="s">
        <v>1</v>
      </c>
      <c r="I211" s="251"/>
      <c r="J211" s="248"/>
      <c r="K211" s="248"/>
      <c r="L211" s="252"/>
      <c r="M211" s="253"/>
      <c r="N211" s="254"/>
      <c r="O211" s="254"/>
      <c r="P211" s="254"/>
      <c r="Q211" s="254"/>
      <c r="R211" s="254"/>
      <c r="S211" s="254"/>
      <c r="T211" s="25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184</v>
      </c>
      <c r="AU211" s="256" t="s">
        <v>85</v>
      </c>
      <c r="AV211" s="13" t="s">
        <v>21</v>
      </c>
      <c r="AW211" s="13" t="s">
        <v>34</v>
      </c>
      <c r="AX211" s="13" t="s">
        <v>77</v>
      </c>
      <c r="AY211" s="256" t="s">
        <v>173</v>
      </c>
    </row>
    <row r="212" s="14" customFormat="1">
      <c r="A212" s="14"/>
      <c r="B212" s="257"/>
      <c r="C212" s="258"/>
      <c r="D212" s="242" t="s">
        <v>184</v>
      </c>
      <c r="E212" s="259" t="s">
        <v>1</v>
      </c>
      <c r="F212" s="260" t="s">
        <v>848</v>
      </c>
      <c r="G212" s="258"/>
      <c r="H212" s="261">
        <v>154.50200000000001</v>
      </c>
      <c r="I212" s="262"/>
      <c r="J212" s="258"/>
      <c r="K212" s="258"/>
      <c r="L212" s="263"/>
      <c r="M212" s="264"/>
      <c r="N212" s="265"/>
      <c r="O212" s="265"/>
      <c r="P212" s="265"/>
      <c r="Q212" s="265"/>
      <c r="R212" s="265"/>
      <c r="S212" s="265"/>
      <c r="T212" s="26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7" t="s">
        <v>184</v>
      </c>
      <c r="AU212" s="267" t="s">
        <v>85</v>
      </c>
      <c r="AV212" s="14" t="s">
        <v>85</v>
      </c>
      <c r="AW212" s="14" t="s">
        <v>34</v>
      </c>
      <c r="AX212" s="14" t="s">
        <v>77</v>
      </c>
      <c r="AY212" s="267" t="s">
        <v>173</v>
      </c>
    </row>
    <row r="213" s="15" customFormat="1">
      <c r="A213" s="15"/>
      <c r="B213" s="268"/>
      <c r="C213" s="269"/>
      <c r="D213" s="242" t="s">
        <v>184</v>
      </c>
      <c r="E213" s="270" t="s">
        <v>1</v>
      </c>
      <c r="F213" s="271" t="s">
        <v>187</v>
      </c>
      <c r="G213" s="269"/>
      <c r="H213" s="272">
        <v>259.322</v>
      </c>
      <c r="I213" s="273"/>
      <c r="J213" s="269"/>
      <c r="K213" s="269"/>
      <c r="L213" s="274"/>
      <c r="M213" s="275"/>
      <c r="N213" s="276"/>
      <c r="O213" s="276"/>
      <c r="P213" s="276"/>
      <c r="Q213" s="276"/>
      <c r="R213" s="276"/>
      <c r="S213" s="276"/>
      <c r="T213" s="277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8" t="s">
        <v>184</v>
      </c>
      <c r="AU213" s="278" t="s">
        <v>85</v>
      </c>
      <c r="AV213" s="15" t="s">
        <v>180</v>
      </c>
      <c r="AW213" s="15" t="s">
        <v>34</v>
      </c>
      <c r="AX213" s="15" t="s">
        <v>21</v>
      </c>
      <c r="AY213" s="278" t="s">
        <v>173</v>
      </c>
    </row>
    <row r="214" s="2" customFormat="1" ht="33" customHeight="1">
      <c r="A214" s="39"/>
      <c r="B214" s="40"/>
      <c r="C214" s="229" t="s">
        <v>849</v>
      </c>
      <c r="D214" s="229" t="s">
        <v>175</v>
      </c>
      <c r="E214" s="230" t="s">
        <v>259</v>
      </c>
      <c r="F214" s="231" t="s">
        <v>260</v>
      </c>
      <c r="G214" s="232" t="s">
        <v>210</v>
      </c>
      <c r="H214" s="233">
        <v>104.81999999999999</v>
      </c>
      <c r="I214" s="234"/>
      <c r="J214" s="235">
        <f>ROUND(I214*H214,2)</f>
        <v>0</v>
      </c>
      <c r="K214" s="231" t="s">
        <v>179</v>
      </c>
      <c r="L214" s="45"/>
      <c r="M214" s="236" t="s">
        <v>1</v>
      </c>
      <c r="N214" s="237" t="s">
        <v>42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180</v>
      </c>
      <c r="AT214" s="240" t="s">
        <v>175</v>
      </c>
      <c r="AU214" s="240" t="s">
        <v>85</v>
      </c>
      <c r="AY214" s="18" t="s">
        <v>173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21</v>
      </c>
      <c r="BK214" s="241">
        <f>ROUND(I214*H214,2)</f>
        <v>0</v>
      </c>
      <c r="BL214" s="18" t="s">
        <v>180</v>
      </c>
      <c r="BM214" s="240" t="s">
        <v>850</v>
      </c>
    </row>
    <row r="215" s="2" customFormat="1">
      <c r="A215" s="39"/>
      <c r="B215" s="40"/>
      <c r="C215" s="41"/>
      <c r="D215" s="242" t="s">
        <v>182</v>
      </c>
      <c r="E215" s="41"/>
      <c r="F215" s="243" t="s">
        <v>262</v>
      </c>
      <c r="G215" s="41"/>
      <c r="H215" s="41"/>
      <c r="I215" s="244"/>
      <c r="J215" s="41"/>
      <c r="K215" s="41"/>
      <c r="L215" s="45"/>
      <c r="M215" s="245"/>
      <c r="N215" s="24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182</v>
      </c>
      <c r="AU215" s="18" t="s">
        <v>85</v>
      </c>
    </row>
    <row r="216" s="14" customFormat="1">
      <c r="A216" s="14"/>
      <c r="B216" s="257"/>
      <c r="C216" s="258"/>
      <c r="D216" s="242" t="s">
        <v>184</v>
      </c>
      <c r="E216" s="259" t="s">
        <v>1</v>
      </c>
      <c r="F216" s="260" t="s">
        <v>851</v>
      </c>
      <c r="G216" s="258"/>
      <c r="H216" s="261">
        <v>174.595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7" t="s">
        <v>184</v>
      </c>
      <c r="AU216" s="267" t="s">
        <v>85</v>
      </c>
      <c r="AV216" s="14" t="s">
        <v>85</v>
      </c>
      <c r="AW216" s="14" t="s">
        <v>34</v>
      </c>
      <c r="AX216" s="14" t="s">
        <v>77</v>
      </c>
      <c r="AY216" s="267" t="s">
        <v>173</v>
      </c>
    </row>
    <row r="217" s="13" customFormat="1">
      <c r="A217" s="13"/>
      <c r="B217" s="247"/>
      <c r="C217" s="248"/>
      <c r="D217" s="242" t="s">
        <v>184</v>
      </c>
      <c r="E217" s="249" t="s">
        <v>1</v>
      </c>
      <c r="F217" s="250" t="s">
        <v>852</v>
      </c>
      <c r="G217" s="248"/>
      <c r="H217" s="249" t="s">
        <v>1</v>
      </c>
      <c r="I217" s="251"/>
      <c r="J217" s="248"/>
      <c r="K217" s="248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184</v>
      </c>
      <c r="AU217" s="256" t="s">
        <v>85</v>
      </c>
      <c r="AV217" s="13" t="s">
        <v>21</v>
      </c>
      <c r="AW217" s="13" t="s">
        <v>34</v>
      </c>
      <c r="AX217" s="13" t="s">
        <v>77</v>
      </c>
      <c r="AY217" s="256" t="s">
        <v>173</v>
      </c>
    </row>
    <row r="218" s="13" customFormat="1">
      <c r="A218" s="13"/>
      <c r="B218" s="247"/>
      <c r="C218" s="248"/>
      <c r="D218" s="242" t="s">
        <v>184</v>
      </c>
      <c r="E218" s="249" t="s">
        <v>1</v>
      </c>
      <c r="F218" s="250" t="s">
        <v>853</v>
      </c>
      <c r="G218" s="248"/>
      <c r="H218" s="249" t="s">
        <v>1</v>
      </c>
      <c r="I218" s="251"/>
      <c r="J218" s="248"/>
      <c r="K218" s="248"/>
      <c r="L218" s="252"/>
      <c r="M218" s="253"/>
      <c r="N218" s="254"/>
      <c r="O218" s="254"/>
      <c r="P218" s="254"/>
      <c r="Q218" s="254"/>
      <c r="R218" s="254"/>
      <c r="S218" s="254"/>
      <c r="T218" s="25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6" t="s">
        <v>184</v>
      </c>
      <c r="AU218" s="256" t="s">
        <v>85</v>
      </c>
      <c r="AV218" s="13" t="s">
        <v>21</v>
      </c>
      <c r="AW218" s="13" t="s">
        <v>34</v>
      </c>
      <c r="AX218" s="13" t="s">
        <v>77</v>
      </c>
      <c r="AY218" s="256" t="s">
        <v>173</v>
      </c>
    </row>
    <row r="219" s="14" customFormat="1">
      <c r="A219" s="14"/>
      <c r="B219" s="257"/>
      <c r="C219" s="258"/>
      <c r="D219" s="242" t="s">
        <v>184</v>
      </c>
      <c r="E219" s="259" t="s">
        <v>1</v>
      </c>
      <c r="F219" s="260" t="s">
        <v>854</v>
      </c>
      <c r="G219" s="258"/>
      <c r="H219" s="261">
        <v>-25.079999999999998</v>
      </c>
      <c r="I219" s="262"/>
      <c r="J219" s="258"/>
      <c r="K219" s="258"/>
      <c r="L219" s="263"/>
      <c r="M219" s="264"/>
      <c r="N219" s="265"/>
      <c r="O219" s="265"/>
      <c r="P219" s="265"/>
      <c r="Q219" s="265"/>
      <c r="R219" s="265"/>
      <c r="S219" s="265"/>
      <c r="T219" s="26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7" t="s">
        <v>184</v>
      </c>
      <c r="AU219" s="267" t="s">
        <v>85</v>
      </c>
      <c r="AV219" s="14" t="s">
        <v>85</v>
      </c>
      <c r="AW219" s="14" t="s">
        <v>34</v>
      </c>
      <c r="AX219" s="14" t="s">
        <v>77</v>
      </c>
      <c r="AY219" s="267" t="s">
        <v>173</v>
      </c>
    </row>
    <row r="220" s="13" customFormat="1">
      <c r="A220" s="13"/>
      <c r="B220" s="247"/>
      <c r="C220" s="248"/>
      <c r="D220" s="242" t="s">
        <v>184</v>
      </c>
      <c r="E220" s="249" t="s">
        <v>1</v>
      </c>
      <c r="F220" s="250" t="s">
        <v>855</v>
      </c>
      <c r="G220" s="248"/>
      <c r="H220" s="249" t="s">
        <v>1</v>
      </c>
      <c r="I220" s="251"/>
      <c r="J220" s="248"/>
      <c r="K220" s="248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184</v>
      </c>
      <c r="AU220" s="256" t="s">
        <v>85</v>
      </c>
      <c r="AV220" s="13" t="s">
        <v>21</v>
      </c>
      <c r="AW220" s="13" t="s">
        <v>34</v>
      </c>
      <c r="AX220" s="13" t="s">
        <v>77</v>
      </c>
      <c r="AY220" s="256" t="s">
        <v>173</v>
      </c>
    </row>
    <row r="221" s="14" customFormat="1">
      <c r="A221" s="14"/>
      <c r="B221" s="257"/>
      <c r="C221" s="258"/>
      <c r="D221" s="242" t="s">
        <v>184</v>
      </c>
      <c r="E221" s="259" t="s">
        <v>1</v>
      </c>
      <c r="F221" s="260" t="s">
        <v>856</v>
      </c>
      <c r="G221" s="258"/>
      <c r="H221" s="261">
        <v>-23.422000000000001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7" t="s">
        <v>184</v>
      </c>
      <c r="AU221" s="267" t="s">
        <v>85</v>
      </c>
      <c r="AV221" s="14" t="s">
        <v>85</v>
      </c>
      <c r="AW221" s="14" t="s">
        <v>34</v>
      </c>
      <c r="AX221" s="14" t="s">
        <v>77</v>
      </c>
      <c r="AY221" s="267" t="s">
        <v>173</v>
      </c>
    </row>
    <row r="222" s="14" customFormat="1">
      <c r="A222" s="14"/>
      <c r="B222" s="257"/>
      <c r="C222" s="258"/>
      <c r="D222" s="242" t="s">
        <v>184</v>
      </c>
      <c r="E222" s="259" t="s">
        <v>1</v>
      </c>
      <c r="F222" s="260" t="s">
        <v>857</v>
      </c>
      <c r="G222" s="258"/>
      <c r="H222" s="261">
        <v>-16.913</v>
      </c>
      <c r="I222" s="262"/>
      <c r="J222" s="258"/>
      <c r="K222" s="258"/>
      <c r="L222" s="263"/>
      <c r="M222" s="264"/>
      <c r="N222" s="265"/>
      <c r="O222" s="265"/>
      <c r="P222" s="265"/>
      <c r="Q222" s="265"/>
      <c r="R222" s="265"/>
      <c r="S222" s="265"/>
      <c r="T222" s="26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7" t="s">
        <v>184</v>
      </c>
      <c r="AU222" s="267" t="s">
        <v>85</v>
      </c>
      <c r="AV222" s="14" t="s">
        <v>85</v>
      </c>
      <c r="AW222" s="14" t="s">
        <v>34</v>
      </c>
      <c r="AX222" s="14" t="s">
        <v>77</v>
      </c>
      <c r="AY222" s="267" t="s">
        <v>173</v>
      </c>
    </row>
    <row r="223" s="13" customFormat="1">
      <c r="A223" s="13"/>
      <c r="B223" s="247"/>
      <c r="C223" s="248"/>
      <c r="D223" s="242" t="s">
        <v>184</v>
      </c>
      <c r="E223" s="249" t="s">
        <v>1</v>
      </c>
      <c r="F223" s="250" t="s">
        <v>858</v>
      </c>
      <c r="G223" s="248"/>
      <c r="H223" s="249" t="s">
        <v>1</v>
      </c>
      <c r="I223" s="251"/>
      <c r="J223" s="248"/>
      <c r="K223" s="248"/>
      <c r="L223" s="252"/>
      <c r="M223" s="253"/>
      <c r="N223" s="254"/>
      <c r="O223" s="254"/>
      <c r="P223" s="254"/>
      <c r="Q223" s="254"/>
      <c r="R223" s="254"/>
      <c r="S223" s="254"/>
      <c r="T223" s="25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6" t="s">
        <v>184</v>
      </c>
      <c r="AU223" s="256" t="s">
        <v>85</v>
      </c>
      <c r="AV223" s="13" t="s">
        <v>21</v>
      </c>
      <c r="AW223" s="13" t="s">
        <v>34</v>
      </c>
      <c r="AX223" s="13" t="s">
        <v>77</v>
      </c>
      <c r="AY223" s="256" t="s">
        <v>173</v>
      </c>
    </row>
    <row r="224" s="14" customFormat="1">
      <c r="A224" s="14"/>
      <c r="B224" s="257"/>
      <c r="C224" s="258"/>
      <c r="D224" s="242" t="s">
        <v>184</v>
      </c>
      <c r="E224" s="259" t="s">
        <v>1</v>
      </c>
      <c r="F224" s="260" t="s">
        <v>859</v>
      </c>
      <c r="G224" s="258"/>
      <c r="H224" s="261">
        <v>-4.3600000000000003</v>
      </c>
      <c r="I224" s="262"/>
      <c r="J224" s="258"/>
      <c r="K224" s="258"/>
      <c r="L224" s="263"/>
      <c r="M224" s="264"/>
      <c r="N224" s="265"/>
      <c r="O224" s="265"/>
      <c r="P224" s="265"/>
      <c r="Q224" s="265"/>
      <c r="R224" s="265"/>
      <c r="S224" s="265"/>
      <c r="T224" s="26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7" t="s">
        <v>184</v>
      </c>
      <c r="AU224" s="267" t="s">
        <v>85</v>
      </c>
      <c r="AV224" s="14" t="s">
        <v>85</v>
      </c>
      <c r="AW224" s="14" t="s">
        <v>34</v>
      </c>
      <c r="AX224" s="14" t="s">
        <v>77</v>
      </c>
      <c r="AY224" s="267" t="s">
        <v>173</v>
      </c>
    </row>
    <row r="225" s="15" customFormat="1">
      <c r="A225" s="15"/>
      <c r="B225" s="268"/>
      <c r="C225" s="269"/>
      <c r="D225" s="242" t="s">
        <v>184</v>
      </c>
      <c r="E225" s="270" t="s">
        <v>1</v>
      </c>
      <c r="F225" s="271" t="s">
        <v>187</v>
      </c>
      <c r="G225" s="269"/>
      <c r="H225" s="272">
        <v>104.81999999999999</v>
      </c>
      <c r="I225" s="273"/>
      <c r="J225" s="269"/>
      <c r="K225" s="269"/>
      <c r="L225" s="274"/>
      <c r="M225" s="275"/>
      <c r="N225" s="276"/>
      <c r="O225" s="276"/>
      <c r="P225" s="276"/>
      <c r="Q225" s="276"/>
      <c r="R225" s="276"/>
      <c r="S225" s="276"/>
      <c r="T225" s="277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8" t="s">
        <v>184</v>
      </c>
      <c r="AU225" s="278" t="s">
        <v>85</v>
      </c>
      <c r="AV225" s="15" t="s">
        <v>180</v>
      </c>
      <c r="AW225" s="15" t="s">
        <v>34</v>
      </c>
      <c r="AX225" s="15" t="s">
        <v>21</v>
      </c>
      <c r="AY225" s="278" t="s">
        <v>173</v>
      </c>
    </row>
    <row r="226" s="2" customFormat="1">
      <c r="A226" s="39"/>
      <c r="B226" s="40"/>
      <c r="C226" s="229" t="s">
        <v>860</v>
      </c>
      <c r="D226" s="229" t="s">
        <v>175</v>
      </c>
      <c r="E226" s="230" t="s">
        <v>264</v>
      </c>
      <c r="F226" s="231" t="s">
        <v>265</v>
      </c>
      <c r="G226" s="232" t="s">
        <v>210</v>
      </c>
      <c r="H226" s="233">
        <v>314.45999999999998</v>
      </c>
      <c r="I226" s="234"/>
      <c r="J226" s="235">
        <f>ROUND(I226*H226,2)</f>
        <v>0</v>
      </c>
      <c r="K226" s="231" t="s">
        <v>179</v>
      </c>
      <c r="L226" s="45"/>
      <c r="M226" s="236" t="s">
        <v>1</v>
      </c>
      <c r="N226" s="237" t="s">
        <v>42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180</v>
      </c>
      <c r="AT226" s="240" t="s">
        <v>175</v>
      </c>
      <c r="AU226" s="240" t="s">
        <v>85</v>
      </c>
      <c r="AY226" s="18" t="s">
        <v>173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21</v>
      </c>
      <c r="BK226" s="241">
        <f>ROUND(I226*H226,2)</f>
        <v>0</v>
      </c>
      <c r="BL226" s="18" t="s">
        <v>180</v>
      </c>
      <c r="BM226" s="240" t="s">
        <v>861</v>
      </c>
    </row>
    <row r="227" s="2" customFormat="1">
      <c r="A227" s="39"/>
      <c r="B227" s="40"/>
      <c r="C227" s="41"/>
      <c r="D227" s="242" t="s">
        <v>182</v>
      </c>
      <c r="E227" s="41"/>
      <c r="F227" s="243" t="s">
        <v>267</v>
      </c>
      <c r="G227" s="41"/>
      <c r="H227" s="41"/>
      <c r="I227" s="244"/>
      <c r="J227" s="41"/>
      <c r="K227" s="41"/>
      <c r="L227" s="45"/>
      <c r="M227" s="245"/>
      <c r="N227" s="24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182</v>
      </c>
      <c r="AU227" s="18" t="s">
        <v>85</v>
      </c>
    </row>
    <row r="228" s="2" customFormat="1">
      <c r="A228" s="39"/>
      <c r="B228" s="40"/>
      <c r="C228" s="41"/>
      <c r="D228" s="242" t="s">
        <v>197</v>
      </c>
      <c r="E228" s="41"/>
      <c r="F228" s="279" t="s">
        <v>268</v>
      </c>
      <c r="G228" s="41"/>
      <c r="H228" s="41"/>
      <c r="I228" s="244"/>
      <c r="J228" s="41"/>
      <c r="K228" s="41"/>
      <c r="L228" s="45"/>
      <c r="M228" s="245"/>
      <c r="N228" s="24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197</v>
      </c>
      <c r="AU228" s="18" t="s">
        <v>85</v>
      </c>
    </row>
    <row r="229" s="14" customFormat="1">
      <c r="A229" s="14"/>
      <c r="B229" s="257"/>
      <c r="C229" s="258"/>
      <c r="D229" s="242" t="s">
        <v>184</v>
      </c>
      <c r="E229" s="259" t="s">
        <v>1</v>
      </c>
      <c r="F229" s="260" t="s">
        <v>862</v>
      </c>
      <c r="G229" s="258"/>
      <c r="H229" s="261">
        <v>314.45999999999998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7" t="s">
        <v>184</v>
      </c>
      <c r="AU229" s="267" t="s">
        <v>85</v>
      </c>
      <c r="AV229" s="14" t="s">
        <v>85</v>
      </c>
      <c r="AW229" s="14" t="s">
        <v>34</v>
      </c>
      <c r="AX229" s="14" t="s">
        <v>21</v>
      </c>
      <c r="AY229" s="267" t="s">
        <v>173</v>
      </c>
    </row>
    <row r="230" s="2" customFormat="1">
      <c r="A230" s="39"/>
      <c r="B230" s="40"/>
      <c r="C230" s="229" t="s">
        <v>863</v>
      </c>
      <c r="D230" s="229" t="s">
        <v>175</v>
      </c>
      <c r="E230" s="230" t="s">
        <v>271</v>
      </c>
      <c r="F230" s="231" t="s">
        <v>272</v>
      </c>
      <c r="G230" s="232" t="s">
        <v>210</v>
      </c>
      <c r="H230" s="233">
        <v>104.81999999999999</v>
      </c>
      <c r="I230" s="234"/>
      <c r="J230" s="235">
        <f>ROUND(I230*H230,2)</f>
        <v>0</v>
      </c>
      <c r="K230" s="231" t="s">
        <v>179</v>
      </c>
      <c r="L230" s="45"/>
      <c r="M230" s="236" t="s">
        <v>1</v>
      </c>
      <c r="N230" s="237" t="s">
        <v>42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180</v>
      </c>
      <c r="AT230" s="240" t="s">
        <v>175</v>
      </c>
      <c r="AU230" s="240" t="s">
        <v>85</v>
      </c>
      <c r="AY230" s="18" t="s">
        <v>173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21</v>
      </c>
      <c r="BK230" s="241">
        <f>ROUND(I230*H230,2)</f>
        <v>0</v>
      </c>
      <c r="BL230" s="18" t="s">
        <v>180</v>
      </c>
      <c r="BM230" s="240" t="s">
        <v>864</v>
      </c>
    </row>
    <row r="231" s="2" customFormat="1">
      <c r="A231" s="39"/>
      <c r="B231" s="40"/>
      <c r="C231" s="41"/>
      <c r="D231" s="242" t="s">
        <v>182</v>
      </c>
      <c r="E231" s="41"/>
      <c r="F231" s="243" t="s">
        <v>274</v>
      </c>
      <c r="G231" s="41"/>
      <c r="H231" s="41"/>
      <c r="I231" s="244"/>
      <c r="J231" s="41"/>
      <c r="K231" s="41"/>
      <c r="L231" s="45"/>
      <c r="M231" s="245"/>
      <c r="N231" s="24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182</v>
      </c>
      <c r="AU231" s="18" t="s">
        <v>85</v>
      </c>
    </row>
    <row r="232" s="2" customFormat="1">
      <c r="A232" s="39"/>
      <c r="B232" s="40"/>
      <c r="C232" s="41"/>
      <c r="D232" s="242" t="s">
        <v>197</v>
      </c>
      <c r="E232" s="41"/>
      <c r="F232" s="279" t="s">
        <v>275</v>
      </c>
      <c r="G232" s="41"/>
      <c r="H232" s="41"/>
      <c r="I232" s="244"/>
      <c r="J232" s="41"/>
      <c r="K232" s="41"/>
      <c r="L232" s="45"/>
      <c r="M232" s="245"/>
      <c r="N232" s="24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197</v>
      </c>
      <c r="AU232" s="18" t="s">
        <v>85</v>
      </c>
    </row>
    <row r="233" s="13" customFormat="1">
      <c r="A233" s="13"/>
      <c r="B233" s="247"/>
      <c r="C233" s="248"/>
      <c r="D233" s="242" t="s">
        <v>184</v>
      </c>
      <c r="E233" s="249" t="s">
        <v>1</v>
      </c>
      <c r="F233" s="250" t="s">
        <v>276</v>
      </c>
      <c r="G233" s="248"/>
      <c r="H233" s="249" t="s">
        <v>1</v>
      </c>
      <c r="I233" s="251"/>
      <c r="J233" s="248"/>
      <c r="K233" s="248"/>
      <c r="L233" s="252"/>
      <c r="M233" s="253"/>
      <c r="N233" s="254"/>
      <c r="O233" s="254"/>
      <c r="P233" s="254"/>
      <c r="Q233" s="254"/>
      <c r="R233" s="254"/>
      <c r="S233" s="254"/>
      <c r="T233" s="25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6" t="s">
        <v>184</v>
      </c>
      <c r="AU233" s="256" t="s">
        <v>85</v>
      </c>
      <c r="AV233" s="13" t="s">
        <v>21</v>
      </c>
      <c r="AW233" s="13" t="s">
        <v>34</v>
      </c>
      <c r="AX233" s="13" t="s">
        <v>77</v>
      </c>
      <c r="AY233" s="256" t="s">
        <v>173</v>
      </c>
    </row>
    <row r="234" s="14" customFormat="1">
      <c r="A234" s="14"/>
      <c r="B234" s="257"/>
      <c r="C234" s="258"/>
      <c r="D234" s="242" t="s">
        <v>184</v>
      </c>
      <c r="E234" s="259" t="s">
        <v>1</v>
      </c>
      <c r="F234" s="260" t="s">
        <v>846</v>
      </c>
      <c r="G234" s="258"/>
      <c r="H234" s="261">
        <v>104.81999999999999</v>
      </c>
      <c r="I234" s="262"/>
      <c r="J234" s="258"/>
      <c r="K234" s="258"/>
      <c r="L234" s="263"/>
      <c r="M234" s="264"/>
      <c r="N234" s="265"/>
      <c r="O234" s="265"/>
      <c r="P234" s="265"/>
      <c r="Q234" s="265"/>
      <c r="R234" s="265"/>
      <c r="S234" s="265"/>
      <c r="T234" s="26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7" t="s">
        <v>184</v>
      </c>
      <c r="AU234" s="267" t="s">
        <v>85</v>
      </c>
      <c r="AV234" s="14" t="s">
        <v>85</v>
      </c>
      <c r="AW234" s="14" t="s">
        <v>34</v>
      </c>
      <c r="AX234" s="14" t="s">
        <v>21</v>
      </c>
      <c r="AY234" s="267" t="s">
        <v>173</v>
      </c>
    </row>
    <row r="235" s="2" customFormat="1">
      <c r="A235" s="39"/>
      <c r="B235" s="40"/>
      <c r="C235" s="229" t="s">
        <v>294</v>
      </c>
      <c r="D235" s="229" t="s">
        <v>175</v>
      </c>
      <c r="E235" s="230" t="s">
        <v>865</v>
      </c>
      <c r="F235" s="231" t="s">
        <v>866</v>
      </c>
      <c r="G235" s="232" t="s">
        <v>178</v>
      </c>
      <c r="H235" s="233">
        <v>25.5</v>
      </c>
      <c r="I235" s="234"/>
      <c r="J235" s="235">
        <f>ROUND(I235*H235,2)</f>
        <v>0</v>
      </c>
      <c r="K235" s="231" t="s">
        <v>179</v>
      </c>
      <c r="L235" s="45"/>
      <c r="M235" s="236" t="s">
        <v>1</v>
      </c>
      <c r="N235" s="237" t="s">
        <v>42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180</v>
      </c>
      <c r="AT235" s="240" t="s">
        <v>175</v>
      </c>
      <c r="AU235" s="240" t="s">
        <v>85</v>
      </c>
      <c r="AY235" s="18" t="s">
        <v>173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21</v>
      </c>
      <c r="BK235" s="241">
        <f>ROUND(I235*H235,2)</f>
        <v>0</v>
      </c>
      <c r="BL235" s="18" t="s">
        <v>180</v>
      </c>
      <c r="BM235" s="240" t="s">
        <v>867</v>
      </c>
    </row>
    <row r="236" s="2" customFormat="1">
      <c r="A236" s="39"/>
      <c r="B236" s="40"/>
      <c r="C236" s="41"/>
      <c r="D236" s="242" t="s">
        <v>182</v>
      </c>
      <c r="E236" s="41"/>
      <c r="F236" s="243" t="s">
        <v>868</v>
      </c>
      <c r="G236" s="41"/>
      <c r="H236" s="41"/>
      <c r="I236" s="244"/>
      <c r="J236" s="41"/>
      <c r="K236" s="41"/>
      <c r="L236" s="45"/>
      <c r="M236" s="245"/>
      <c r="N236" s="24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182</v>
      </c>
      <c r="AU236" s="18" t="s">
        <v>85</v>
      </c>
    </row>
    <row r="237" s="13" customFormat="1">
      <c r="A237" s="13"/>
      <c r="B237" s="247"/>
      <c r="C237" s="248"/>
      <c r="D237" s="242" t="s">
        <v>184</v>
      </c>
      <c r="E237" s="249" t="s">
        <v>1</v>
      </c>
      <c r="F237" s="250" t="s">
        <v>805</v>
      </c>
      <c r="G237" s="248"/>
      <c r="H237" s="249" t="s">
        <v>1</v>
      </c>
      <c r="I237" s="251"/>
      <c r="J237" s="248"/>
      <c r="K237" s="248"/>
      <c r="L237" s="252"/>
      <c r="M237" s="253"/>
      <c r="N237" s="254"/>
      <c r="O237" s="254"/>
      <c r="P237" s="254"/>
      <c r="Q237" s="254"/>
      <c r="R237" s="254"/>
      <c r="S237" s="254"/>
      <c r="T237" s="25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6" t="s">
        <v>184</v>
      </c>
      <c r="AU237" s="256" t="s">
        <v>85</v>
      </c>
      <c r="AV237" s="13" t="s">
        <v>21</v>
      </c>
      <c r="AW237" s="13" t="s">
        <v>34</v>
      </c>
      <c r="AX237" s="13" t="s">
        <v>77</v>
      </c>
      <c r="AY237" s="256" t="s">
        <v>173</v>
      </c>
    </row>
    <row r="238" s="14" customFormat="1">
      <c r="A238" s="14"/>
      <c r="B238" s="257"/>
      <c r="C238" s="258"/>
      <c r="D238" s="242" t="s">
        <v>184</v>
      </c>
      <c r="E238" s="259" t="s">
        <v>1</v>
      </c>
      <c r="F238" s="260" t="s">
        <v>869</v>
      </c>
      <c r="G238" s="258"/>
      <c r="H238" s="261">
        <v>25.5</v>
      </c>
      <c r="I238" s="262"/>
      <c r="J238" s="258"/>
      <c r="K238" s="258"/>
      <c r="L238" s="263"/>
      <c r="M238" s="264"/>
      <c r="N238" s="265"/>
      <c r="O238" s="265"/>
      <c r="P238" s="265"/>
      <c r="Q238" s="265"/>
      <c r="R238" s="265"/>
      <c r="S238" s="265"/>
      <c r="T238" s="26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7" t="s">
        <v>184</v>
      </c>
      <c r="AU238" s="267" t="s">
        <v>85</v>
      </c>
      <c r="AV238" s="14" t="s">
        <v>85</v>
      </c>
      <c r="AW238" s="14" t="s">
        <v>34</v>
      </c>
      <c r="AX238" s="14" t="s">
        <v>77</v>
      </c>
      <c r="AY238" s="267" t="s">
        <v>173</v>
      </c>
    </row>
    <row r="239" s="15" customFormat="1">
      <c r="A239" s="15"/>
      <c r="B239" s="268"/>
      <c r="C239" s="269"/>
      <c r="D239" s="242" t="s">
        <v>184</v>
      </c>
      <c r="E239" s="270" t="s">
        <v>1</v>
      </c>
      <c r="F239" s="271" t="s">
        <v>187</v>
      </c>
      <c r="G239" s="269"/>
      <c r="H239" s="272">
        <v>25.5</v>
      </c>
      <c r="I239" s="273"/>
      <c r="J239" s="269"/>
      <c r="K239" s="269"/>
      <c r="L239" s="274"/>
      <c r="M239" s="275"/>
      <c r="N239" s="276"/>
      <c r="O239" s="276"/>
      <c r="P239" s="276"/>
      <c r="Q239" s="276"/>
      <c r="R239" s="276"/>
      <c r="S239" s="276"/>
      <c r="T239" s="27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8" t="s">
        <v>184</v>
      </c>
      <c r="AU239" s="278" t="s">
        <v>85</v>
      </c>
      <c r="AV239" s="15" t="s">
        <v>180</v>
      </c>
      <c r="AW239" s="15" t="s">
        <v>34</v>
      </c>
      <c r="AX239" s="15" t="s">
        <v>21</v>
      </c>
      <c r="AY239" s="278" t="s">
        <v>173</v>
      </c>
    </row>
    <row r="240" s="2" customFormat="1" ht="33" customHeight="1">
      <c r="A240" s="39"/>
      <c r="B240" s="40"/>
      <c r="C240" s="229" t="s">
        <v>870</v>
      </c>
      <c r="D240" s="229" t="s">
        <v>175</v>
      </c>
      <c r="E240" s="230" t="s">
        <v>283</v>
      </c>
      <c r="F240" s="231" t="s">
        <v>284</v>
      </c>
      <c r="G240" s="232" t="s">
        <v>251</v>
      </c>
      <c r="H240" s="233">
        <v>209.63999999999999</v>
      </c>
      <c r="I240" s="234"/>
      <c r="J240" s="235">
        <f>ROUND(I240*H240,2)</f>
        <v>0</v>
      </c>
      <c r="K240" s="231" t="s">
        <v>179</v>
      </c>
      <c r="L240" s="45"/>
      <c r="M240" s="236" t="s">
        <v>1</v>
      </c>
      <c r="N240" s="237" t="s">
        <v>42</v>
      </c>
      <c r="O240" s="92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180</v>
      </c>
      <c r="AT240" s="240" t="s">
        <v>175</v>
      </c>
      <c r="AU240" s="240" t="s">
        <v>85</v>
      </c>
      <c r="AY240" s="18" t="s">
        <v>173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21</v>
      </c>
      <c r="BK240" s="241">
        <f>ROUND(I240*H240,2)</f>
        <v>0</v>
      </c>
      <c r="BL240" s="18" t="s">
        <v>180</v>
      </c>
      <c r="BM240" s="240" t="s">
        <v>871</v>
      </c>
    </row>
    <row r="241" s="2" customFormat="1">
      <c r="A241" s="39"/>
      <c r="B241" s="40"/>
      <c r="C241" s="41"/>
      <c r="D241" s="242" t="s">
        <v>182</v>
      </c>
      <c r="E241" s="41"/>
      <c r="F241" s="243" t="s">
        <v>286</v>
      </c>
      <c r="G241" s="41"/>
      <c r="H241" s="41"/>
      <c r="I241" s="244"/>
      <c r="J241" s="41"/>
      <c r="K241" s="41"/>
      <c r="L241" s="45"/>
      <c r="M241" s="245"/>
      <c r="N241" s="24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182</v>
      </c>
      <c r="AU241" s="18" t="s">
        <v>85</v>
      </c>
    </row>
    <row r="242" s="14" customFormat="1">
      <c r="A242" s="14"/>
      <c r="B242" s="257"/>
      <c r="C242" s="258"/>
      <c r="D242" s="242" t="s">
        <v>184</v>
      </c>
      <c r="E242" s="259" t="s">
        <v>1</v>
      </c>
      <c r="F242" s="260" t="s">
        <v>872</v>
      </c>
      <c r="G242" s="258"/>
      <c r="H242" s="261">
        <v>209.63999999999999</v>
      </c>
      <c r="I242" s="262"/>
      <c r="J242" s="258"/>
      <c r="K242" s="258"/>
      <c r="L242" s="263"/>
      <c r="M242" s="264"/>
      <c r="N242" s="265"/>
      <c r="O242" s="265"/>
      <c r="P242" s="265"/>
      <c r="Q242" s="265"/>
      <c r="R242" s="265"/>
      <c r="S242" s="265"/>
      <c r="T242" s="26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7" t="s">
        <v>184</v>
      </c>
      <c r="AU242" s="267" t="s">
        <v>85</v>
      </c>
      <c r="AV242" s="14" t="s">
        <v>85</v>
      </c>
      <c r="AW242" s="14" t="s">
        <v>34</v>
      </c>
      <c r="AX242" s="14" t="s">
        <v>21</v>
      </c>
      <c r="AY242" s="267" t="s">
        <v>173</v>
      </c>
    </row>
    <row r="243" s="2" customFormat="1">
      <c r="A243" s="39"/>
      <c r="B243" s="40"/>
      <c r="C243" s="229" t="s">
        <v>306</v>
      </c>
      <c r="D243" s="229" t="s">
        <v>175</v>
      </c>
      <c r="E243" s="230" t="s">
        <v>288</v>
      </c>
      <c r="F243" s="231" t="s">
        <v>289</v>
      </c>
      <c r="G243" s="232" t="s">
        <v>210</v>
      </c>
      <c r="H243" s="233">
        <v>169.572</v>
      </c>
      <c r="I243" s="234"/>
      <c r="J243" s="235">
        <f>ROUND(I243*H243,2)</f>
        <v>0</v>
      </c>
      <c r="K243" s="231" t="s">
        <v>179</v>
      </c>
      <c r="L243" s="45"/>
      <c r="M243" s="236" t="s">
        <v>1</v>
      </c>
      <c r="N243" s="237" t="s">
        <v>42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180</v>
      </c>
      <c r="AT243" s="240" t="s">
        <v>175</v>
      </c>
      <c r="AU243" s="240" t="s">
        <v>85</v>
      </c>
      <c r="AY243" s="18" t="s">
        <v>173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21</v>
      </c>
      <c r="BK243" s="241">
        <f>ROUND(I243*H243,2)</f>
        <v>0</v>
      </c>
      <c r="BL243" s="18" t="s">
        <v>180</v>
      </c>
      <c r="BM243" s="240" t="s">
        <v>873</v>
      </c>
    </row>
    <row r="244" s="2" customFormat="1">
      <c r="A244" s="39"/>
      <c r="B244" s="40"/>
      <c r="C244" s="41"/>
      <c r="D244" s="242" t="s">
        <v>182</v>
      </c>
      <c r="E244" s="41"/>
      <c r="F244" s="243" t="s">
        <v>291</v>
      </c>
      <c r="G244" s="41"/>
      <c r="H244" s="41"/>
      <c r="I244" s="244"/>
      <c r="J244" s="41"/>
      <c r="K244" s="41"/>
      <c r="L244" s="45"/>
      <c r="M244" s="245"/>
      <c r="N244" s="24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182</v>
      </c>
      <c r="AU244" s="18" t="s">
        <v>85</v>
      </c>
    </row>
    <row r="245" s="13" customFormat="1">
      <c r="A245" s="13"/>
      <c r="B245" s="247"/>
      <c r="C245" s="248"/>
      <c r="D245" s="242" t="s">
        <v>184</v>
      </c>
      <c r="E245" s="249" t="s">
        <v>1</v>
      </c>
      <c r="F245" s="250" t="s">
        <v>812</v>
      </c>
      <c r="G245" s="248"/>
      <c r="H245" s="249" t="s">
        <v>1</v>
      </c>
      <c r="I245" s="251"/>
      <c r="J245" s="248"/>
      <c r="K245" s="248"/>
      <c r="L245" s="252"/>
      <c r="M245" s="253"/>
      <c r="N245" s="254"/>
      <c r="O245" s="254"/>
      <c r="P245" s="254"/>
      <c r="Q245" s="254"/>
      <c r="R245" s="254"/>
      <c r="S245" s="254"/>
      <c r="T245" s="25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6" t="s">
        <v>184</v>
      </c>
      <c r="AU245" s="256" t="s">
        <v>85</v>
      </c>
      <c r="AV245" s="13" t="s">
        <v>21</v>
      </c>
      <c r="AW245" s="13" t="s">
        <v>34</v>
      </c>
      <c r="AX245" s="13" t="s">
        <v>77</v>
      </c>
      <c r="AY245" s="256" t="s">
        <v>173</v>
      </c>
    </row>
    <row r="246" s="14" customFormat="1">
      <c r="A246" s="14"/>
      <c r="B246" s="257"/>
      <c r="C246" s="258"/>
      <c r="D246" s="242" t="s">
        <v>184</v>
      </c>
      <c r="E246" s="259" t="s">
        <v>1</v>
      </c>
      <c r="F246" s="260" t="s">
        <v>874</v>
      </c>
      <c r="G246" s="258"/>
      <c r="H246" s="261">
        <v>99.796999999999997</v>
      </c>
      <c r="I246" s="262"/>
      <c r="J246" s="258"/>
      <c r="K246" s="258"/>
      <c r="L246" s="263"/>
      <c r="M246" s="264"/>
      <c r="N246" s="265"/>
      <c r="O246" s="265"/>
      <c r="P246" s="265"/>
      <c r="Q246" s="265"/>
      <c r="R246" s="265"/>
      <c r="S246" s="265"/>
      <c r="T246" s="26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7" t="s">
        <v>184</v>
      </c>
      <c r="AU246" s="267" t="s">
        <v>85</v>
      </c>
      <c r="AV246" s="14" t="s">
        <v>85</v>
      </c>
      <c r="AW246" s="14" t="s">
        <v>34</v>
      </c>
      <c r="AX246" s="14" t="s">
        <v>77</v>
      </c>
      <c r="AY246" s="267" t="s">
        <v>173</v>
      </c>
    </row>
    <row r="247" s="13" customFormat="1">
      <c r="A247" s="13"/>
      <c r="B247" s="247"/>
      <c r="C247" s="248"/>
      <c r="D247" s="242" t="s">
        <v>184</v>
      </c>
      <c r="E247" s="249" t="s">
        <v>1</v>
      </c>
      <c r="F247" s="250" t="s">
        <v>875</v>
      </c>
      <c r="G247" s="248"/>
      <c r="H247" s="249" t="s">
        <v>1</v>
      </c>
      <c r="I247" s="251"/>
      <c r="J247" s="248"/>
      <c r="K247" s="248"/>
      <c r="L247" s="252"/>
      <c r="M247" s="253"/>
      <c r="N247" s="254"/>
      <c r="O247" s="254"/>
      <c r="P247" s="254"/>
      <c r="Q247" s="254"/>
      <c r="R247" s="254"/>
      <c r="S247" s="254"/>
      <c r="T247" s="25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6" t="s">
        <v>184</v>
      </c>
      <c r="AU247" s="256" t="s">
        <v>85</v>
      </c>
      <c r="AV247" s="13" t="s">
        <v>21</v>
      </c>
      <c r="AW247" s="13" t="s">
        <v>34</v>
      </c>
      <c r="AX247" s="13" t="s">
        <v>77</v>
      </c>
      <c r="AY247" s="256" t="s">
        <v>173</v>
      </c>
    </row>
    <row r="248" s="14" customFormat="1">
      <c r="A248" s="14"/>
      <c r="B248" s="257"/>
      <c r="C248" s="258"/>
      <c r="D248" s="242" t="s">
        <v>184</v>
      </c>
      <c r="E248" s="259" t="s">
        <v>1</v>
      </c>
      <c r="F248" s="260" t="s">
        <v>876</v>
      </c>
      <c r="G248" s="258"/>
      <c r="H248" s="261">
        <v>25.079999999999998</v>
      </c>
      <c r="I248" s="262"/>
      <c r="J248" s="258"/>
      <c r="K248" s="258"/>
      <c r="L248" s="263"/>
      <c r="M248" s="264"/>
      <c r="N248" s="265"/>
      <c r="O248" s="265"/>
      <c r="P248" s="265"/>
      <c r="Q248" s="265"/>
      <c r="R248" s="265"/>
      <c r="S248" s="265"/>
      <c r="T248" s="26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7" t="s">
        <v>184</v>
      </c>
      <c r="AU248" s="267" t="s">
        <v>85</v>
      </c>
      <c r="AV248" s="14" t="s">
        <v>85</v>
      </c>
      <c r="AW248" s="14" t="s">
        <v>34</v>
      </c>
      <c r="AX248" s="14" t="s">
        <v>77</v>
      </c>
      <c r="AY248" s="267" t="s">
        <v>173</v>
      </c>
    </row>
    <row r="249" s="13" customFormat="1">
      <c r="A249" s="13"/>
      <c r="B249" s="247"/>
      <c r="C249" s="248"/>
      <c r="D249" s="242" t="s">
        <v>184</v>
      </c>
      <c r="E249" s="249" t="s">
        <v>1</v>
      </c>
      <c r="F249" s="250" t="s">
        <v>855</v>
      </c>
      <c r="G249" s="248"/>
      <c r="H249" s="249" t="s">
        <v>1</v>
      </c>
      <c r="I249" s="251"/>
      <c r="J249" s="248"/>
      <c r="K249" s="248"/>
      <c r="L249" s="252"/>
      <c r="M249" s="253"/>
      <c r="N249" s="254"/>
      <c r="O249" s="254"/>
      <c r="P249" s="254"/>
      <c r="Q249" s="254"/>
      <c r="R249" s="254"/>
      <c r="S249" s="254"/>
      <c r="T249" s="25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6" t="s">
        <v>184</v>
      </c>
      <c r="AU249" s="256" t="s">
        <v>85</v>
      </c>
      <c r="AV249" s="13" t="s">
        <v>21</v>
      </c>
      <c r="AW249" s="13" t="s">
        <v>34</v>
      </c>
      <c r="AX249" s="13" t="s">
        <v>77</v>
      </c>
      <c r="AY249" s="256" t="s">
        <v>173</v>
      </c>
    </row>
    <row r="250" s="14" customFormat="1">
      <c r="A250" s="14"/>
      <c r="B250" s="257"/>
      <c r="C250" s="258"/>
      <c r="D250" s="242" t="s">
        <v>184</v>
      </c>
      <c r="E250" s="259" t="s">
        <v>1</v>
      </c>
      <c r="F250" s="260" t="s">
        <v>877</v>
      </c>
      <c r="G250" s="258"/>
      <c r="H250" s="261">
        <v>23.422000000000001</v>
      </c>
      <c r="I250" s="262"/>
      <c r="J250" s="258"/>
      <c r="K250" s="258"/>
      <c r="L250" s="263"/>
      <c r="M250" s="264"/>
      <c r="N250" s="265"/>
      <c r="O250" s="265"/>
      <c r="P250" s="265"/>
      <c r="Q250" s="265"/>
      <c r="R250" s="265"/>
      <c r="S250" s="265"/>
      <c r="T250" s="26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7" t="s">
        <v>184</v>
      </c>
      <c r="AU250" s="267" t="s">
        <v>85</v>
      </c>
      <c r="AV250" s="14" t="s">
        <v>85</v>
      </c>
      <c r="AW250" s="14" t="s">
        <v>34</v>
      </c>
      <c r="AX250" s="14" t="s">
        <v>77</v>
      </c>
      <c r="AY250" s="267" t="s">
        <v>173</v>
      </c>
    </row>
    <row r="251" s="14" customFormat="1">
      <c r="A251" s="14"/>
      <c r="B251" s="257"/>
      <c r="C251" s="258"/>
      <c r="D251" s="242" t="s">
        <v>184</v>
      </c>
      <c r="E251" s="259" t="s">
        <v>1</v>
      </c>
      <c r="F251" s="260" t="s">
        <v>878</v>
      </c>
      <c r="G251" s="258"/>
      <c r="H251" s="261">
        <v>16.913</v>
      </c>
      <c r="I251" s="262"/>
      <c r="J251" s="258"/>
      <c r="K251" s="258"/>
      <c r="L251" s="263"/>
      <c r="M251" s="264"/>
      <c r="N251" s="265"/>
      <c r="O251" s="265"/>
      <c r="P251" s="265"/>
      <c r="Q251" s="265"/>
      <c r="R251" s="265"/>
      <c r="S251" s="265"/>
      <c r="T251" s="26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7" t="s">
        <v>184</v>
      </c>
      <c r="AU251" s="267" t="s">
        <v>85</v>
      </c>
      <c r="AV251" s="14" t="s">
        <v>85</v>
      </c>
      <c r="AW251" s="14" t="s">
        <v>34</v>
      </c>
      <c r="AX251" s="14" t="s">
        <v>77</v>
      </c>
      <c r="AY251" s="267" t="s">
        <v>173</v>
      </c>
    </row>
    <row r="252" s="13" customFormat="1">
      <c r="A252" s="13"/>
      <c r="B252" s="247"/>
      <c r="C252" s="248"/>
      <c r="D252" s="242" t="s">
        <v>184</v>
      </c>
      <c r="E252" s="249" t="s">
        <v>1</v>
      </c>
      <c r="F252" s="250" t="s">
        <v>858</v>
      </c>
      <c r="G252" s="248"/>
      <c r="H252" s="249" t="s">
        <v>1</v>
      </c>
      <c r="I252" s="251"/>
      <c r="J252" s="248"/>
      <c r="K252" s="248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184</v>
      </c>
      <c r="AU252" s="256" t="s">
        <v>85</v>
      </c>
      <c r="AV252" s="13" t="s">
        <v>21</v>
      </c>
      <c r="AW252" s="13" t="s">
        <v>34</v>
      </c>
      <c r="AX252" s="13" t="s">
        <v>77</v>
      </c>
      <c r="AY252" s="256" t="s">
        <v>173</v>
      </c>
    </row>
    <row r="253" s="14" customFormat="1">
      <c r="A253" s="14"/>
      <c r="B253" s="257"/>
      <c r="C253" s="258"/>
      <c r="D253" s="242" t="s">
        <v>184</v>
      </c>
      <c r="E253" s="259" t="s">
        <v>1</v>
      </c>
      <c r="F253" s="260" t="s">
        <v>879</v>
      </c>
      <c r="G253" s="258"/>
      <c r="H253" s="261">
        <v>4.3600000000000003</v>
      </c>
      <c r="I253" s="262"/>
      <c r="J253" s="258"/>
      <c r="K253" s="258"/>
      <c r="L253" s="263"/>
      <c r="M253" s="264"/>
      <c r="N253" s="265"/>
      <c r="O253" s="265"/>
      <c r="P253" s="265"/>
      <c r="Q253" s="265"/>
      <c r="R253" s="265"/>
      <c r="S253" s="265"/>
      <c r="T253" s="26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7" t="s">
        <v>184</v>
      </c>
      <c r="AU253" s="267" t="s">
        <v>85</v>
      </c>
      <c r="AV253" s="14" t="s">
        <v>85</v>
      </c>
      <c r="AW253" s="14" t="s">
        <v>34</v>
      </c>
      <c r="AX253" s="14" t="s">
        <v>77</v>
      </c>
      <c r="AY253" s="267" t="s">
        <v>173</v>
      </c>
    </row>
    <row r="254" s="15" customFormat="1">
      <c r="A254" s="15"/>
      <c r="B254" s="268"/>
      <c r="C254" s="269"/>
      <c r="D254" s="242" t="s">
        <v>184</v>
      </c>
      <c r="E254" s="270" t="s">
        <v>1</v>
      </c>
      <c r="F254" s="271" t="s">
        <v>187</v>
      </c>
      <c r="G254" s="269"/>
      <c r="H254" s="272">
        <v>169.572</v>
      </c>
      <c r="I254" s="273"/>
      <c r="J254" s="269"/>
      <c r="K254" s="269"/>
      <c r="L254" s="274"/>
      <c r="M254" s="275"/>
      <c r="N254" s="276"/>
      <c r="O254" s="276"/>
      <c r="P254" s="276"/>
      <c r="Q254" s="276"/>
      <c r="R254" s="276"/>
      <c r="S254" s="276"/>
      <c r="T254" s="277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8" t="s">
        <v>184</v>
      </c>
      <c r="AU254" s="278" t="s">
        <v>85</v>
      </c>
      <c r="AV254" s="15" t="s">
        <v>180</v>
      </c>
      <c r="AW254" s="15" t="s">
        <v>34</v>
      </c>
      <c r="AX254" s="15" t="s">
        <v>21</v>
      </c>
      <c r="AY254" s="278" t="s">
        <v>173</v>
      </c>
    </row>
    <row r="255" s="2" customFormat="1" ht="16.5" customHeight="1">
      <c r="A255" s="39"/>
      <c r="B255" s="40"/>
      <c r="C255" s="291" t="s">
        <v>880</v>
      </c>
      <c r="D255" s="291" t="s">
        <v>295</v>
      </c>
      <c r="E255" s="292" t="s">
        <v>296</v>
      </c>
      <c r="F255" s="293" t="s">
        <v>297</v>
      </c>
      <c r="G255" s="294" t="s">
        <v>251</v>
      </c>
      <c r="H255" s="295">
        <v>108.37900000000001</v>
      </c>
      <c r="I255" s="296"/>
      <c r="J255" s="297">
        <f>ROUND(I255*H255,2)</f>
        <v>0</v>
      </c>
      <c r="K255" s="293" t="s">
        <v>179</v>
      </c>
      <c r="L255" s="298"/>
      <c r="M255" s="299" t="s">
        <v>1</v>
      </c>
      <c r="N255" s="300" t="s">
        <v>42</v>
      </c>
      <c r="O255" s="92"/>
      <c r="P255" s="238">
        <f>O255*H255</f>
        <v>0</v>
      </c>
      <c r="Q255" s="238">
        <v>1</v>
      </c>
      <c r="R255" s="238">
        <f>Q255*H255</f>
        <v>108.37900000000001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238</v>
      </c>
      <c r="AT255" s="240" t="s">
        <v>295</v>
      </c>
      <c r="AU255" s="240" t="s">
        <v>85</v>
      </c>
      <c r="AY255" s="18" t="s">
        <v>173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21</v>
      </c>
      <c r="BK255" s="241">
        <f>ROUND(I255*H255,2)</f>
        <v>0</v>
      </c>
      <c r="BL255" s="18" t="s">
        <v>180</v>
      </c>
      <c r="BM255" s="240" t="s">
        <v>881</v>
      </c>
    </row>
    <row r="256" s="2" customFormat="1">
      <c r="A256" s="39"/>
      <c r="B256" s="40"/>
      <c r="C256" s="41"/>
      <c r="D256" s="242" t="s">
        <v>182</v>
      </c>
      <c r="E256" s="41"/>
      <c r="F256" s="243" t="s">
        <v>297</v>
      </c>
      <c r="G256" s="41"/>
      <c r="H256" s="41"/>
      <c r="I256" s="244"/>
      <c r="J256" s="41"/>
      <c r="K256" s="41"/>
      <c r="L256" s="45"/>
      <c r="M256" s="245"/>
      <c r="N256" s="24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182</v>
      </c>
      <c r="AU256" s="18" t="s">
        <v>85</v>
      </c>
    </row>
    <row r="257" s="13" customFormat="1">
      <c r="A257" s="13"/>
      <c r="B257" s="247"/>
      <c r="C257" s="248"/>
      <c r="D257" s="242" t="s">
        <v>184</v>
      </c>
      <c r="E257" s="249" t="s">
        <v>1</v>
      </c>
      <c r="F257" s="250" t="s">
        <v>882</v>
      </c>
      <c r="G257" s="248"/>
      <c r="H257" s="249" t="s">
        <v>1</v>
      </c>
      <c r="I257" s="251"/>
      <c r="J257" s="248"/>
      <c r="K257" s="248"/>
      <c r="L257" s="252"/>
      <c r="M257" s="253"/>
      <c r="N257" s="254"/>
      <c r="O257" s="254"/>
      <c r="P257" s="254"/>
      <c r="Q257" s="254"/>
      <c r="R257" s="254"/>
      <c r="S257" s="254"/>
      <c r="T257" s="25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6" t="s">
        <v>184</v>
      </c>
      <c r="AU257" s="256" t="s">
        <v>85</v>
      </c>
      <c r="AV257" s="13" t="s">
        <v>21</v>
      </c>
      <c r="AW257" s="13" t="s">
        <v>34</v>
      </c>
      <c r="AX257" s="13" t="s">
        <v>77</v>
      </c>
      <c r="AY257" s="256" t="s">
        <v>173</v>
      </c>
    </row>
    <row r="258" s="14" customFormat="1">
      <c r="A258" s="14"/>
      <c r="B258" s="257"/>
      <c r="C258" s="258"/>
      <c r="D258" s="242" t="s">
        <v>184</v>
      </c>
      <c r="E258" s="259" t="s">
        <v>1</v>
      </c>
      <c r="F258" s="260" t="s">
        <v>883</v>
      </c>
      <c r="G258" s="258"/>
      <c r="H258" s="261">
        <v>108.37900000000001</v>
      </c>
      <c r="I258" s="262"/>
      <c r="J258" s="258"/>
      <c r="K258" s="258"/>
      <c r="L258" s="263"/>
      <c r="M258" s="264"/>
      <c r="N258" s="265"/>
      <c r="O258" s="265"/>
      <c r="P258" s="265"/>
      <c r="Q258" s="265"/>
      <c r="R258" s="265"/>
      <c r="S258" s="265"/>
      <c r="T258" s="26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7" t="s">
        <v>184</v>
      </c>
      <c r="AU258" s="267" t="s">
        <v>85</v>
      </c>
      <c r="AV258" s="14" t="s">
        <v>85</v>
      </c>
      <c r="AW258" s="14" t="s">
        <v>34</v>
      </c>
      <c r="AX258" s="14" t="s">
        <v>77</v>
      </c>
      <c r="AY258" s="267" t="s">
        <v>173</v>
      </c>
    </row>
    <row r="259" s="15" customFormat="1">
      <c r="A259" s="15"/>
      <c r="B259" s="268"/>
      <c r="C259" s="269"/>
      <c r="D259" s="242" t="s">
        <v>184</v>
      </c>
      <c r="E259" s="270" t="s">
        <v>1</v>
      </c>
      <c r="F259" s="271" t="s">
        <v>187</v>
      </c>
      <c r="G259" s="269"/>
      <c r="H259" s="272">
        <v>108.37900000000001</v>
      </c>
      <c r="I259" s="273"/>
      <c r="J259" s="269"/>
      <c r="K259" s="269"/>
      <c r="L259" s="274"/>
      <c r="M259" s="275"/>
      <c r="N259" s="276"/>
      <c r="O259" s="276"/>
      <c r="P259" s="276"/>
      <c r="Q259" s="276"/>
      <c r="R259" s="276"/>
      <c r="S259" s="276"/>
      <c r="T259" s="27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8" t="s">
        <v>184</v>
      </c>
      <c r="AU259" s="278" t="s">
        <v>85</v>
      </c>
      <c r="AV259" s="15" t="s">
        <v>180</v>
      </c>
      <c r="AW259" s="15" t="s">
        <v>34</v>
      </c>
      <c r="AX259" s="15" t="s">
        <v>21</v>
      </c>
      <c r="AY259" s="278" t="s">
        <v>173</v>
      </c>
    </row>
    <row r="260" s="2" customFormat="1">
      <c r="A260" s="39"/>
      <c r="B260" s="40"/>
      <c r="C260" s="229" t="s">
        <v>27</v>
      </c>
      <c r="D260" s="229" t="s">
        <v>175</v>
      </c>
      <c r="E260" s="230" t="s">
        <v>884</v>
      </c>
      <c r="F260" s="231" t="s">
        <v>885</v>
      </c>
      <c r="G260" s="232" t="s">
        <v>178</v>
      </c>
      <c r="H260" s="233">
        <v>13.500999999999999</v>
      </c>
      <c r="I260" s="234"/>
      <c r="J260" s="235">
        <f>ROUND(I260*H260,2)</f>
        <v>0</v>
      </c>
      <c r="K260" s="231" t="s">
        <v>179</v>
      </c>
      <c r="L260" s="45"/>
      <c r="M260" s="236" t="s">
        <v>1</v>
      </c>
      <c r="N260" s="237" t="s">
        <v>42</v>
      </c>
      <c r="O260" s="92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180</v>
      </c>
      <c r="AT260" s="240" t="s">
        <v>175</v>
      </c>
      <c r="AU260" s="240" t="s">
        <v>85</v>
      </c>
      <c r="AY260" s="18" t="s">
        <v>173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21</v>
      </c>
      <c r="BK260" s="241">
        <f>ROUND(I260*H260,2)</f>
        <v>0</v>
      </c>
      <c r="BL260" s="18" t="s">
        <v>180</v>
      </c>
      <c r="BM260" s="240" t="s">
        <v>886</v>
      </c>
    </row>
    <row r="261" s="2" customFormat="1">
      <c r="A261" s="39"/>
      <c r="B261" s="40"/>
      <c r="C261" s="41"/>
      <c r="D261" s="242" t="s">
        <v>182</v>
      </c>
      <c r="E261" s="41"/>
      <c r="F261" s="243" t="s">
        <v>887</v>
      </c>
      <c r="G261" s="41"/>
      <c r="H261" s="41"/>
      <c r="I261" s="244"/>
      <c r="J261" s="41"/>
      <c r="K261" s="41"/>
      <c r="L261" s="45"/>
      <c r="M261" s="245"/>
      <c r="N261" s="246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182</v>
      </c>
      <c r="AU261" s="18" t="s">
        <v>85</v>
      </c>
    </row>
    <row r="262" s="14" customFormat="1">
      <c r="A262" s="14"/>
      <c r="B262" s="257"/>
      <c r="C262" s="258"/>
      <c r="D262" s="242" t="s">
        <v>184</v>
      </c>
      <c r="E262" s="259" t="s">
        <v>1</v>
      </c>
      <c r="F262" s="260" t="s">
        <v>888</v>
      </c>
      <c r="G262" s="258"/>
      <c r="H262" s="261">
        <v>13.500999999999999</v>
      </c>
      <c r="I262" s="262"/>
      <c r="J262" s="258"/>
      <c r="K262" s="258"/>
      <c r="L262" s="263"/>
      <c r="M262" s="264"/>
      <c r="N262" s="265"/>
      <c r="O262" s="265"/>
      <c r="P262" s="265"/>
      <c r="Q262" s="265"/>
      <c r="R262" s="265"/>
      <c r="S262" s="265"/>
      <c r="T262" s="26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7" t="s">
        <v>184</v>
      </c>
      <c r="AU262" s="267" t="s">
        <v>85</v>
      </c>
      <c r="AV262" s="14" t="s">
        <v>85</v>
      </c>
      <c r="AW262" s="14" t="s">
        <v>34</v>
      </c>
      <c r="AX262" s="14" t="s">
        <v>21</v>
      </c>
      <c r="AY262" s="267" t="s">
        <v>173</v>
      </c>
    </row>
    <row r="263" s="2" customFormat="1">
      <c r="A263" s="39"/>
      <c r="B263" s="40"/>
      <c r="C263" s="229" t="s">
        <v>320</v>
      </c>
      <c r="D263" s="229" t="s">
        <v>175</v>
      </c>
      <c r="E263" s="230" t="s">
        <v>889</v>
      </c>
      <c r="F263" s="231" t="s">
        <v>890</v>
      </c>
      <c r="G263" s="232" t="s">
        <v>178</v>
      </c>
      <c r="H263" s="233">
        <v>13.500999999999999</v>
      </c>
      <c r="I263" s="234"/>
      <c r="J263" s="235">
        <f>ROUND(I263*H263,2)</f>
        <v>0</v>
      </c>
      <c r="K263" s="231" t="s">
        <v>179</v>
      </c>
      <c r="L263" s="45"/>
      <c r="M263" s="236" t="s">
        <v>1</v>
      </c>
      <c r="N263" s="237" t="s">
        <v>42</v>
      </c>
      <c r="O263" s="92"/>
      <c r="P263" s="238">
        <f>O263*H263</f>
        <v>0</v>
      </c>
      <c r="Q263" s="238">
        <v>0</v>
      </c>
      <c r="R263" s="238">
        <f>Q263*H263</f>
        <v>0</v>
      </c>
      <c r="S263" s="238">
        <v>0</v>
      </c>
      <c r="T263" s="23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180</v>
      </c>
      <c r="AT263" s="240" t="s">
        <v>175</v>
      </c>
      <c r="AU263" s="240" t="s">
        <v>85</v>
      </c>
      <c r="AY263" s="18" t="s">
        <v>173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21</v>
      </c>
      <c r="BK263" s="241">
        <f>ROUND(I263*H263,2)</f>
        <v>0</v>
      </c>
      <c r="BL263" s="18" t="s">
        <v>180</v>
      </c>
      <c r="BM263" s="240" t="s">
        <v>891</v>
      </c>
    </row>
    <row r="264" s="2" customFormat="1">
      <c r="A264" s="39"/>
      <c r="B264" s="40"/>
      <c r="C264" s="41"/>
      <c r="D264" s="242" t="s">
        <v>182</v>
      </c>
      <c r="E264" s="41"/>
      <c r="F264" s="243" t="s">
        <v>892</v>
      </c>
      <c r="G264" s="41"/>
      <c r="H264" s="41"/>
      <c r="I264" s="244"/>
      <c r="J264" s="41"/>
      <c r="K264" s="41"/>
      <c r="L264" s="45"/>
      <c r="M264" s="245"/>
      <c r="N264" s="24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182</v>
      </c>
      <c r="AU264" s="18" t="s">
        <v>85</v>
      </c>
    </row>
    <row r="265" s="13" customFormat="1">
      <c r="A265" s="13"/>
      <c r="B265" s="247"/>
      <c r="C265" s="248"/>
      <c r="D265" s="242" t="s">
        <v>184</v>
      </c>
      <c r="E265" s="249" t="s">
        <v>1</v>
      </c>
      <c r="F265" s="250" t="s">
        <v>803</v>
      </c>
      <c r="G265" s="248"/>
      <c r="H265" s="249" t="s">
        <v>1</v>
      </c>
      <c r="I265" s="251"/>
      <c r="J265" s="248"/>
      <c r="K265" s="248"/>
      <c r="L265" s="252"/>
      <c r="M265" s="253"/>
      <c r="N265" s="254"/>
      <c r="O265" s="254"/>
      <c r="P265" s="254"/>
      <c r="Q265" s="254"/>
      <c r="R265" s="254"/>
      <c r="S265" s="254"/>
      <c r="T265" s="25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6" t="s">
        <v>184</v>
      </c>
      <c r="AU265" s="256" t="s">
        <v>85</v>
      </c>
      <c r="AV265" s="13" t="s">
        <v>21</v>
      </c>
      <c r="AW265" s="13" t="s">
        <v>34</v>
      </c>
      <c r="AX265" s="13" t="s">
        <v>77</v>
      </c>
      <c r="AY265" s="256" t="s">
        <v>173</v>
      </c>
    </row>
    <row r="266" s="14" customFormat="1">
      <c r="A266" s="14"/>
      <c r="B266" s="257"/>
      <c r="C266" s="258"/>
      <c r="D266" s="242" t="s">
        <v>184</v>
      </c>
      <c r="E266" s="259" t="s">
        <v>1</v>
      </c>
      <c r="F266" s="260" t="s">
        <v>804</v>
      </c>
      <c r="G266" s="258"/>
      <c r="H266" s="261">
        <v>8.6479999999999997</v>
      </c>
      <c r="I266" s="262"/>
      <c r="J266" s="258"/>
      <c r="K266" s="258"/>
      <c r="L266" s="263"/>
      <c r="M266" s="264"/>
      <c r="N266" s="265"/>
      <c r="O266" s="265"/>
      <c r="P266" s="265"/>
      <c r="Q266" s="265"/>
      <c r="R266" s="265"/>
      <c r="S266" s="265"/>
      <c r="T266" s="26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7" t="s">
        <v>184</v>
      </c>
      <c r="AU266" s="267" t="s">
        <v>85</v>
      </c>
      <c r="AV266" s="14" t="s">
        <v>85</v>
      </c>
      <c r="AW266" s="14" t="s">
        <v>34</v>
      </c>
      <c r="AX266" s="14" t="s">
        <v>77</v>
      </c>
      <c r="AY266" s="267" t="s">
        <v>173</v>
      </c>
    </row>
    <row r="267" s="13" customFormat="1">
      <c r="A267" s="13"/>
      <c r="B267" s="247"/>
      <c r="C267" s="248"/>
      <c r="D267" s="242" t="s">
        <v>184</v>
      </c>
      <c r="E267" s="249" t="s">
        <v>1</v>
      </c>
      <c r="F267" s="250" t="s">
        <v>805</v>
      </c>
      <c r="G267" s="248"/>
      <c r="H267" s="249" t="s">
        <v>1</v>
      </c>
      <c r="I267" s="251"/>
      <c r="J267" s="248"/>
      <c r="K267" s="248"/>
      <c r="L267" s="252"/>
      <c r="M267" s="253"/>
      <c r="N267" s="254"/>
      <c r="O267" s="254"/>
      <c r="P267" s="254"/>
      <c r="Q267" s="254"/>
      <c r="R267" s="254"/>
      <c r="S267" s="254"/>
      <c r="T267" s="25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6" t="s">
        <v>184</v>
      </c>
      <c r="AU267" s="256" t="s">
        <v>85</v>
      </c>
      <c r="AV267" s="13" t="s">
        <v>21</v>
      </c>
      <c r="AW267" s="13" t="s">
        <v>34</v>
      </c>
      <c r="AX267" s="13" t="s">
        <v>77</v>
      </c>
      <c r="AY267" s="256" t="s">
        <v>173</v>
      </c>
    </row>
    <row r="268" s="14" customFormat="1">
      <c r="A268" s="14"/>
      <c r="B268" s="257"/>
      <c r="C268" s="258"/>
      <c r="D268" s="242" t="s">
        <v>184</v>
      </c>
      <c r="E268" s="259" t="s">
        <v>1</v>
      </c>
      <c r="F268" s="260" t="s">
        <v>806</v>
      </c>
      <c r="G268" s="258"/>
      <c r="H268" s="261">
        <v>4.8529999999999998</v>
      </c>
      <c r="I268" s="262"/>
      <c r="J268" s="258"/>
      <c r="K268" s="258"/>
      <c r="L268" s="263"/>
      <c r="M268" s="264"/>
      <c r="N268" s="265"/>
      <c r="O268" s="265"/>
      <c r="P268" s="265"/>
      <c r="Q268" s="265"/>
      <c r="R268" s="265"/>
      <c r="S268" s="265"/>
      <c r="T268" s="26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7" t="s">
        <v>184</v>
      </c>
      <c r="AU268" s="267" t="s">
        <v>85</v>
      </c>
      <c r="AV268" s="14" t="s">
        <v>85</v>
      </c>
      <c r="AW268" s="14" t="s">
        <v>34</v>
      </c>
      <c r="AX268" s="14" t="s">
        <v>77</v>
      </c>
      <c r="AY268" s="267" t="s">
        <v>173</v>
      </c>
    </row>
    <row r="269" s="15" customFormat="1">
      <c r="A269" s="15"/>
      <c r="B269" s="268"/>
      <c r="C269" s="269"/>
      <c r="D269" s="242" t="s">
        <v>184</v>
      </c>
      <c r="E269" s="270" t="s">
        <v>1</v>
      </c>
      <c r="F269" s="271" t="s">
        <v>187</v>
      </c>
      <c r="G269" s="269"/>
      <c r="H269" s="272">
        <v>13.500999999999999</v>
      </c>
      <c r="I269" s="273"/>
      <c r="J269" s="269"/>
      <c r="K269" s="269"/>
      <c r="L269" s="274"/>
      <c r="M269" s="275"/>
      <c r="N269" s="276"/>
      <c r="O269" s="276"/>
      <c r="P269" s="276"/>
      <c r="Q269" s="276"/>
      <c r="R269" s="276"/>
      <c r="S269" s="276"/>
      <c r="T269" s="277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8" t="s">
        <v>184</v>
      </c>
      <c r="AU269" s="278" t="s">
        <v>85</v>
      </c>
      <c r="AV269" s="15" t="s">
        <v>180</v>
      </c>
      <c r="AW269" s="15" t="s">
        <v>34</v>
      </c>
      <c r="AX269" s="15" t="s">
        <v>21</v>
      </c>
      <c r="AY269" s="278" t="s">
        <v>173</v>
      </c>
    </row>
    <row r="270" s="2" customFormat="1" ht="16.5" customHeight="1">
      <c r="A270" s="39"/>
      <c r="B270" s="40"/>
      <c r="C270" s="291" t="s">
        <v>7</v>
      </c>
      <c r="D270" s="291" t="s">
        <v>295</v>
      </c>
      <c r="E270" s="292" t="s">
        <v>307</v>
      </c>
      <c r="F270" s="293" t="s">
        <v>308</v>
      </c>
      <c r="G270" s="294" t="s">
        <v>309</v>
      </c>
      <c r="H270" s="295">
        <v>0.40500000000000003</v>
      </c>
      <c r="I270" s="296"/>
      <c r="J270" s="297">
        <f>ROUND(I270*H270,2)</f>
        <v>0</v>
      </c>
      <c r="K270" s="293" t="s">
        <v>179</v>
      </c>
      <c r="L270" s="298"/>
      <c r="M270" s="299" t="s">
        <v>1</v>
      </c>
      <c r="N270" s="300" t="s">
        <v>42</v>
      </c>
      <c r="O270" s="92"/>
      <c r="P270" s="238">
        <f>O270*H270</f>
        <v>0</v>
      </c>
      <c r="Q270" s="238">
        <v>0.001</v>
      </c>
      <c r="R270" s="238">
        <f>Q270*H270</f>
        <v>0.00040500000000000003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238</v>
      </c>
      <c r="AT270" s="240" t="s">
        <v>295</v>
      </c>
      <c r="AU270" s="240" t="s">
        <v>85</v>
      </c>
      <c r="AY270" s="18" t="s">
        <v>173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21</v>
      </c>
      <c r="BK270" s="241">
        <f>ROUND(I270*H270,2)</f>
        <v>0</v>
      </c>
      <c r="BL270" s="18" t="s">
        <v>180</v>
      </c>
      <c r="BM270" s="240" t="s">
        <v>893</v>
      </c>
    </row>
    <row r="271" s="2" customFormat="1">
      <c r="A271" s="39"/>
      <c r="B271" s="40"/>
      <c r="C271" s="41"/>
      <c r="D271" s="242" t="s">
        <v>182</v>
      </c>
      <c r="E271" s="41"/>
      <c r="F271" s="243" t="s">
        <v>308</v>
      </c>
      <c r="G271" s="41"/>
      <c r="H271" s="41"/>
      <c r="I271" s="244"/>
      <c r="J271" s="41"/>
      <c r="K271" s="41"/>
      <c r="L271" s="45"/>
      <c r="M271" s="245"/>
      <c r="N271" s="24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182</v>
      </c>
      <c r="AU271" s="18" t="s">
        <v>85</v>
      </c>
    </row>
    <row r="272" s="14" customFormat="1">
      <c r="A272" s="14"/>
      <c r="B272" s="257"/>
      <c r="C272" s="258"/>
      <c r="D272" s="242" t="s">
        <v>184</v>
      </c>
      <c r="E272" s="259" t="s">
        <v>1</v>
      </c>
      <c r="F272" s="260" t="s">
        <v>894</v>
      </c>
      <c r="G272" s="258"/>
      <c r="H272" s="261">
        <v>0.40500000000000003</v>
      </c>
      <c r="I272" s="262"/>
      <c r="J272" s="258"/>
      <c r="K272" s="258"/>
      <c r="L272" s="263"/>
      <c r="M272" s="264"/>
      <c r="N272" s="265"/>
      <c r="O272" s="265"/>
      <c r="P272" s="265"/>
      <c r="Q272" s="265"/>
      <c r="R272" s="265"/>
      <c r="S272" s="265"/>
      <c r="T272" s="26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7" t="s">
        <v>184</v>
      </c>
      <c r="AU272" s="267" t="s">
        <v>85</v>
      </c>
      <c r="AV272" s="14" t="s">
        <v>85</v>
      </c>
      <c r="AW272" s="14" t="s">
        <v>34</v>
      </c>
      <c r="AX272" s="14" t="s">
        <v>21</v>
      </c>
      <c r="AY272" s="267" t="s">
        <v>173</v>
      </c>
    </row>
    <row r="273" s="2" customFormat="1" ht="16.5" customHeight="1">
      <c r="A273" s="39"/>
      <c r="B273" s="40"/>
      <c r="C273" s="229" t="s">
        <v>335</v>
      </c>
      <c r="D273" s="229" t="s">
        <v>175</v>
      </c>
      <c r="E273" s="230" t="s">
        <v>895</v>
      </c>
      <c r="F273" s="231" t="s">
        <v>896</v>
      </c>
      <c r="G273" s="232" t="s">
        <v>178</v>
      </c>
      <c r="H273" s="233">
        <v>13.500999999999999</v>
      </c>
      <c r="I273" s="234"/>
      <c r="J273" s="235">
        <f>ROUND(I273*H273,2)</f>
        <v>0</v>
      </c>
      <c r="K273" s="231" t="s">
        <v>179</v>
      </c>
      <c r="L273" s="45"/>
      <c r="M273" s="236" t="s">
        <v>1</v>
      </c>
      <c r="N273" s="237" t="s">
        <v>42</v>
      </c>
      <c r="O273" s="92"/>
      <c r="P273" s="238">
        <f>O273*H273</f>
        <v>0</v>
      </c>
      <c r="Q273" s="238">
        <v>0</v>
      </c>
      <c r="R273" s="238">
        <f>Q273*H273</f>
        <v>0</v>
      </c>
      <c r="S273" s="238">
        <v>0</v>
      </c>
      <c r="T273" s="23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180</v>
      </c>
      <c r="AT273" s="240" t="s">
        <v>175</v>
      </c>
      <c r="AU273" s="240" t="s">
        <v>85</v>
      </c>
      <c r="AY273" s="18" t="s">
        <v>173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21</v>
      </c>
      <c r="BK273" s="241">
        <f>ROUND(I273*H273,2)</f>
        <v>0</v>
      </c>
      <c r="BL273" s="18" t="s">
        <v>180</v>
      </c>
      <c r="BM273" s="240" t="s">
        <v>897</v>
      </c>
    </row>
    <row r="274" s="2" customFormat="1">
      <c r="A274" s="39"/>
      <c r="B274" s="40"/>
      <c r="C274" s="41"/>
      <c r="D274" s="242" t="s">
        <v>182</v>
      </c>
      <c r="E274" s="41"/>
      <c r="F274" s="243" t="s">
        <v>898</v>
      </c>
      <c r="G274" s="41"/>
      <c r="H274" s="41"/>
      <c r="I274" s="244"/>
      <c r="J274" s="41"/>
      <c r="K274" s="41"/>
      <c r="L274" s="45"/>
      <c r="M274" s="245"/>
      <c r="N274" s="24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182</v>
      </c>
      <c r="AU274" s="18" t="s">
        <v>85</v>
      </c>
    </row>
    <row r="275" s="14" customFormat="1">
      <c r="A275" s="14"/>
      <c r="B275" s="257"/>
      <c r="C275" s="258"/>
      <c r="D275" s="242" t="s">
        <v>184</v>
      </c>
      <c r="E275" s="259" t="s">
        <v>1</v>
      </c>
      <c r="F275" s="260" t="s">
        <v>888</v>
      </c>
      <c r="G275" s="258"/>
      <c r="H275" s="261">
        <v>13.500999999999999</v>
      </c>
      <c r="I275" s="262"/>
      <c r="J275" s="258"/>
      <c r="K275" s="258"/>
      <c r="L275" s="263"/>
      <c r="M275" s="264"/>
      <c r="N275" s="265"/>
      <c r="O275" s="265"/>
      <c r="P275" s="265"/>
      <c r="Q275" s="265"/>
      <c r="R275" s="265"/>
      <c r="S275" s="265"/>
      <c r="T275" s="26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7" t="s">
        <v>184</v>
      </c>
      <c r="AU275" s="267" t="s">
        <v>85</v>
      </c>
      <c r="AV275" s="14" t="s">
        <v>85</v>
      </c>
      <c r="AW275" s="14" t="s">
        <v>34</v>
      </c>
      <c r="AX275" s="14" t="s">
        <v>21</v>
      </c>
      <c r="AY275" s="267" t="s">
        <v>173</v>
      </c>
    </row>
    <row r="276" s="12" customFormat="1" ht="22.8" customHeight="1">
      <c r="A276" s="12"/>
      <c r="B276" s="213"/>
      <c r="C276" s="214"/>
      <c r="D276" s="215" t="s">
        <v>76</v>
      </c>
      <c r="E276" s="227" t="s">
        <v>85</v>
      </c>
      <c r="F276" s="227" t="s">
        <v>319</v>
      </c>
      <c r="G276" s="214"/>
      <c r="H276" s="214"/>
      <c r="I276" s="217"/>
      <c r="J276" s="228">
        <f>BK276</f>
        <v>0</v>
      </c>
      <c r="K276" s="214"/>
      <c r="L276" s="219"/>
      <c r="M276" s="220"/>
      <c r="N276" s="221"/>
      <c r="O276" s="221"/>
      <c r="P276" s="222">
        <f>SUM(P277:P341)</f>
        <v>0</v>
      </c>
      <c r="Q276" s="221"/>
      <c r="R276" s="222">
        <f>SUM(R277:R341)</f>
        <v>59.122784583600001</v>
      </c>
      <c r="S276" s="221"/>
      <c r="T276" s="223">
        <f>SUM(T277:T341)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4" t="s">
        <v>21</v>
      </c>
      <c r="AT276" s="225" t="s">
        <v>76</v>
      </c>
      <c r="AU276" s="225" t="s">
        <v>21</v>
      </c>
      <c r="AY276" s="224" t="s">
        <v>173</v>
      </c>
      <c r="BK276" s="226">
        <f>SUM(BK277:BK341)</f>
        <v>0</v>
      </c>
    </row>
    <row r="277" s="2" customFormat="1" ht="21.75" customHeight="1">
      <c r="A277" s="39"/>
      <c r="B277" s="40"/>
      <c r="C277" s="229" t="s">
        <v>349</v>
      </c>
      <c r="D277" s="229" t="s">
        <v>175</v>
      </c>
      <c r="E277" s="230" t="s">
        <v>899</v>
      </c>
      <c r="F277" s="231" t="s">
        <v>900</v>
      </c>
      <c r="G277" s="232" t="s">
        <v>210</v>
      </c>
      <c r="H277" s="233">
        <v>7.9500000000000002</v>
      </c>
      <c r="I277" s="234"/>
      <c r="J277" s="235">
        <f>ROUND(I277*H277,2)</f>
        <v>0</v>
      </c>
      <c r="K277" s="231" t="s">
        <v>179</v>
      </c>
      <c r="L277" s="45"/>
      <c r="M277" s="236" t="s">
        <v>1</v>
      </c>
      <c r="N277" s="237" t="s">
        <v>42</v>
      </c>
      <c r="O277" s="92"/>
      <c r="P277" s="238">
        <f>O277*H277</f>
        <v>0</v>
      </c>
      <c r="Q277" s="238">
        <v>1.92198</v>
      </c>
      <c r="R277" s="238">
        <f>Q277*H277</f>
        <v>15.279741000000001</v>
      </c>
      <c r="S277" s="238">
        <v>0</v>
      </c>
      <c r="T277" s="23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180</v>
      </c>
      <c r="AT277" s="240" t="s">
        <v>175</v>
      </c>
      <c r="AU277" s="240" t="s">
        <v>85</v>
      </c>
      <c r="AY277" s="18" t="s">
        <v>173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21</v>
      </c>
      <c r="BK277" s="241">
        <f>ROUND(I277*H277,2)</f>
        <v>0</v>
      </c>
      <c r="BL277" s="18" t="s">
        <v>180</v>
      </c>
      <c r="BM277" s="240" t="s">
        <v>901</v>
      </c>
    </row>
    <row r="278" s="2" customFormat="1">
      <c r="A278" s="39"/>
      <c r="B278" s="40"/>
      <c r="C278" s="41"/>
      <c r="D278" s="242" t="s">
        <v>182</v>
      </c>
      <c r="E278" s="41"/>
      <c r="F278" s="243" t="s">
        <v>900</v>
      </c>
      <c r="G278" s="41"/>
      <c r="H278" s="41"/>
      <c r="I278" s="244"/>
      <c r="J278" s="41"/>
      <c r="K278" s="41"/>
      <c r="L278" s="45"/>
      <c r="M278" s="245"/>
      <c r="N278" s="24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182</v>
      </c>
      <c r="AU278" s="18" t="s">
        <v>85</v>
      </c>
    </row>
    <row r="279" s="13" customFormat="1">
      <c r="A279" s="13"/>
      <c r="B279" s="247"/>
      <c r="C279" s="248"/>
      <c r="D279" s="242" t="s">
        <v>184</v>
      </c>
      <c r="E279" s="249" t="s">
        <v>1</v>
      </c>
      <c r="F279" s="250" t="s">
        <v>902</v>
      </c>
      <c r="G279" s="248"/>
      <c r="H279" s="249" t="s">
        <v>1</v>
      </c>
      <c r="I279" s="251"/>
      <c r="J279" s="248"/>
      <c r="K279" s="248"/>
      <c r="L279" s="252"/>
      <c r="M279" s="253"/>
      <c r="N279" s="254"/>
      <c r="O279" s="254"/>
      <c r="P279" s="254"/>
      <c r="Q279" s="254"/>
      <c r="R279" s="254"/>
      <c r="S279" s="254"/>
      <c r="T279" s="25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6" t="s">
        <v>184</v>
      </c>
      <c r="AU279" s="256" t="s">
        <v>85</v>
      </c>
      <c r="AV279" s="13" t="s">
        <v>21</v>
      </c>
      <c r="AW279" s="13" t="s">
        <v>34</v>
      </c>
      <c r="AX279" s="13" t="s">
        <v>77</v>
      </c>
      <c r="AY279" s="256" t="s">
        <v>173</v>
      </c>
    </row>
    <row r="280" s="14" customFormat="1">
      <c r="A280" s="14"/>
      <c r="B280" s="257"/>
      <c r="C280" s="258"/>
      <c r="D280" s="242" t="s">
        <v>184</v>
      </c>
      <c r="E280" s="259" t="s">
        <v>1</v>
      </c>
      <c r="F280" s="260" t="s">
        <v>903</v>
      </c>
      <c r="G280" s="258"/>
      <c r="H280" s="261">
        <v>7.9500000000000002</v>
      </c>
      <c r="I280" s="262"/>
      <c r="J280" s="258"/>
      <c r="K280" s="258"/>
      <c r="L280" s="263"/>
      <c r="M280" s="264"/>
      <c r="N280" s="265"/>
      <c r="O280" s="265"/>
      <c r="P280" s="265"/>
      <c r="Q280" s="265"/>
      <c r="R280" s="265"/>
      <c r="S280" s="265"/>
      <c r="T280" s="26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7" t="s">
        <v>184</v>
      </c>
      <c r="AU280" s="267" t="s">
        <v>85</v>
      </c>
      <c r="AV280" s="14" t="s">
        <v>85</v>
      </c>
      <c r="AW280" s="14" t="s">
        <v>34</v>
      </c>
      <c r="AX280" s="14" t="s">
        <v>77</v>
      </c>
      <c r="AY280" s="267" t="s">
        <v>173</v>
      </c>
    </row>
    <row r="281" s="15" customFormat="1">
      <c r="A281" s="15"/>
      <c r="B281" s="268"/>
      <c r="C281" s="269"/>
      <c r="D281" s="242" t="s">
        <v>184</v>
      </c>
      <c r="E281" s="270" t="s">
        <v>1</v>
      </c>
      <c r="F281" s="271" t="s">
        <v>187</v>
      </c>
      <c r="G281" s="269"/>
      <c r="H281" s="272">
        <v>7.9500000000000002</v>
      </c>
      <c r="I281" s="273"/>
      <c r="J281" s="269"/>
      <c r="K281" s="269"/>
      <c r="L281" s="274"/>
      <c r="M281" s="275"/>
      <c r="N281" s="276"/>
      <c r="O281" s="276"/>
      <c r="P281" s="276"/>
      <c r="Q281" s="276"/>
      <c r="R281" s="276"/>
      <c r="S281" s="276"/>
      <c r="T281" s="277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8" t="s">
        <v>184</v>
      </c>
      <c r="AU281" s="278" t="s">
        <v>85</v>
      </c>
      <c r="AV281" s="15" t="s">
        <v>180</v>
      </c>
      <c r="AW281" s="15" t="s">
        <v>34</v>
      </c>
      <c r="AX281" s="15" t="s">
        <v>21</v>
      </c>
      <c r="AY281" s="278" t="s">
        <v>173</v>
      </c>
    </row>
    <row r="282" s="2" customFormat="1">
      <c r="A282" s="39"/>
      <c r="B282" s="40"/>
      <c r="C282" s="229" t="s">
        <v>356</v>
      </c>
      <c r="D282" s="229" t="s">
        <v>175</v>
      </c>
      <c r="E282" s="230" t="s">
        <v>904</v>
      </c>
      <c r="F282" s="231" t="s">
        <v>905</v>
      </c>
      <c r="G282" s="232" t="s">
        <v>194</v>
      </c>
      <c r="H282" s="233">
        <v>10.449999999999999</v>
      </c>
      <c r="I282" s="234"/>
      <c r="J282" s="235">
        <f>ROUND(I282*H282,2)</f>
        <v>0</v>
      </c>
      <c r="K282" s="231" t="s">
        <v>179</v>
      </c>
      <c r="L282" s="45"/>
      <c r="M282" s="236" t="s">
        <v>1</v>
      </c>
      <c r="N282" s="237" t="s">
        <v>42</v>
      </c>
      <c r="O282" s="92"/>
      <c r="P282" s="238">
        <f>O282*H282</f>
        <v>0</v>
      </c>
      <c r="Q282" s="238">
        <v>0.00068999999999999997</v>
      </c>
      <c r="R282" s="238">
        <f>Q282*H282</f>
        <v>0.007210499999999999</v>
      </c>
      <c r="S282" s="238">
        <v>0</v>
      </c>
      <c r="T282" s="23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180</v>
      </c>
      <c r="AT282" s="240" t="s">
        <v>175</v>
      </c>
      <c r="AU282" s="240" t="s">
        <v>85</v>
      </c>
      <c r="AY282" s="18" t="s">
        <v>173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21</v>
      </c>
      <c r="BK282" s="241">
        <f>ROUND(I282*H282,2)</f>
        <v>0</v>
      </c>
      <c r="BL282" s="18" t="s">
        <v>180</v>
      </c>
      <c r="BM282" s="240" t="s">
        <v>906</v>
      </c>
    </row>
    <row r="283" s="2" customFormat="1">
      <c r="A283" s="39"/>
      <c r="B283" s="40"/>
      <c r="C283" s="41"/>
      <c r="D283" s="242" t="s">
        <v>182</v>
      </c>
      <c r="E283" s="41"/>
      <c r="F283" s="243" t="s">
        <v>907</v>
      </c>
      <c r="G283" s="41"/>
      <c r="H283" s="41"/>
      <c r="I283" s="244"/>
      <c r="J283" s="41"/>
      <c r="K283" s="41"/>
      <c r="L283" s="45"/>
      <c r="M283" s="245"/>
      <c r="N283" s="246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182</v>
      </c>
      <c r="AU283" s="18" t="s">
        <v>85</v>
      </c>
    </row>
    <row r="284" s="13" customFormat="1">
      <c r="A284" s="13"/>
      <c r="B284" s="247"/>
      <c r="C284" s="248"/>
      <c r="D284" s="242" t="s">
        <v>184</v>
      </c>
      <c r="E284" s="249" t="s">
        <v>1</v>
      </c>
      <c r="F284" s="250" t="s">
        <v>908</v>
      </c>
      <c r="G284" s="248"/>
      <c r="H284" s="249" t="s">
        <v>1</v>
      </c>
      <c r="I284" s="251"/>
      <c r="J284" s="248"/>
      <c r="K284" s="248"/>
      <c r="L284" s="252"/>
      <c r="M284" s="253"/>
      <c r="N284" s="254"/>
      <c r="O284" s="254"/>
      <c r="P284" s="254"/>
      <c r="Q284" s="254"/>
      <c r="R284" s="254"/>
      <c r="S284" s="254"/>
      <c r="T284" s="25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6" t="s">
        <v>184</v>
      </c>
      <c r="AU284" s="256" t="s">
        <v>85</v>
      </c>
      <c r="AV284" s="13" t="s">
        <v>21</v>
      </c>
      <c r="AW284" s="13" t="s">
        <v>34</v>
      </c>
      <c r="AX284" s="13" t="s">
        <v>77</v>
      </c>
      <c r="AY284" s="256" t="s">
        <v>173</v>
      </c>
    </row>
    <row r="285" s="14" customFormat="1">
      <c r="A285" s="14"/>
      <c r="B285" s="257"/>
      <c r="C285" s="258"/>
      <c r="D285" s="242" t="s">
        <v>184</v>
      </c>
      <c r="E285" s="259" t="s">
        <v>1</v>
      </c>
      <c r="F285" s="260" t="s">
        <v>909</v>
      </c>
      <c r="G285" s="258"/>
      <c r="H285" s="261">
        <v>10.449999999999999</v>
      </c>
      <c r="I285" s="262"/>
      <c r="J285" s="258"/>
      <c r="K285" s="258"/>
      <c r="L285" s="263"/>
      <c r="M285" s="264"/>
      <c r="N285" s="265"/>
      <c r="O285" s="265"/>
      <c r="P285" s="265"/>
      <c r="Q285" s="265"/>
      <c r="R285" s="265"/>
      <c r="S285" s="265"/>
      <c r="T285" s="26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7" t="s">
        <v>184</v>
      </c>
      <c r="AU285" s="267" t="s">
        <v>85</v>
      </c>
      <c r="AV285" s="14" t="s">
        <v>85</v>
      </c>
      <c r="AW285" s="14" t="s">
        <v>34</v>
      </c>
      <c r="AX285" s="14" t="s">
        <v>21</v>
      </c>
      <c r="AY285" s="267" t="s">
        <v>173</v>
      </c>
    </row>
    <row r="286" s="2" customFormat="1">
      <c r="A286" s="39"/>
      <c r="B286" s="40"/>
      <c r="C286" s="229" t="s">
        <v>362</v>
      </c>
      <c r="D286" s="229" t="s">
        <v>175</v>
      </c>
      <c r="E286" s="230" t="s">
        <v>910</v>
      </c>
      <c r="F286" s="231" t="s">
        <v>911</v>
      </c>
      <c r="G286" s="232" t="s">
        <v>210</v>
      </c>
      <c r="H286" s="233">
        <v>2.8849999999999998</v>
      </c>
      <c r="I286" s="234"/>
      <c r="J286" s="235">
        <f>ROUND(I286*H286,2)</f>
        <v>0</v>
      </c>
      <c r="K286" s="231" t="s">
        <v>179</v>
      </c>
      <c r="L286" s="45"/>
      <c r="M286" s="236" t="s">
        <v>1</v>
      </c>
      <c r="N286" s="237" t="s">
        <v>42</v>
      </c>
      <c r="O286" s="92"/>
      <c r="P286" s="238">
        <f>O286*H286</f>
        <v>0</v>
      </c>
      <c r="Q286" s="238">
        <v>2.1600000000000001</v>
      </c>
      <c r="R286" s="238">
        <f>Q286*H286</f>
        <v>6.2316000000000002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180</v>
      </c>
      <c r="AT286" s="240" t="s">
        <v>175</v>
      </c>
      <c r="AU286" s="240" t="s">
        <v>85</v>
      </c>
      <c r="AY286" s="18" t="s">
        <v>173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21</v>
      </c>
      <c r="BK286" s="241">
        <f>ROUND(I286*H286,2)</f>
        <v>0</v>
      </c>
      <c r="BL286" s="18" t="s">
        <v>180</v>
      </c>
      <c r="BM286" s="240" t="s">
        <v>912</v>
      </c>
    </row>
    <row r="287" s="2" customFormat="1">
      <c r="A287" s="39"/>
      <c r="B287" s="40"/>
      <c r="C287" s="41"/>
      <c r="D287" s="242" t="s">
        <v>182</v>
      </c>
      <c r="E287" s="41"/>
      <c r="F287" s="243" t="s">
        <v>913</v>
      </c>
      <c r="G287" s="41"/>
      <c r="H287" s="41"/>
      <c r="I287" s="244"/>
      <c r="J287" s="41"/>
      <c r="K287" s="41"/>
      <c r="L287" s="45"/>
      <c r="M287" s="245"/>
      <c r="N287" s="246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182</v>
      </c>
      <c r="AU287" s="18" t="s">
        <v>85</v>
      </c>
    </row>
    <row r="288" s="13" customFormat="1">
      <c r="A288" s="13"/>
      <c r="B288" s="247"/>
      <c r="C288" s="248"/>
      <c r="D288" s="242" t="s">
        <v>184</v>
      </c>
      <c r="E288" s="249" t="s">
        <v>1</v>
      </c>
      <c r="F288" s="250" t="s">
        <v>914</v>
      </c>
      <c r="G288" s="248"/>
      <c r="H288" s="249" t="s">
        <v>1</v>
      </c>
      <c r="I288" s="251"/>
      <c r="J288" s="248"/>
      <c r="K288" s="248"/>
      <c r="L288" s="252"/>
      <c r="M288" s="253"/>
      <c r="N288" s="254"/>
      <c r="O288" s="254"/>
      <c r="P288" s="254"/>
      <c r="Q288" s="254"/>
      <c r="R288" s="254"/>
      <c r="S288" s="254"/>
      <c r="T288" s="25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6" t="s">
        <v>184</v>
      </c>
      <c r="AU288" s="256" t="s">
        <v>85</v>
      </c>
      <c r="AV288" s="13" t="s">
        <v>21</v>
      </c>
      <c r="AW288" s="13" t="s">
        <v>34</v>
      </c>
      <c r="AX288" s="13" t="s">
        <v>77</v>
      </c>
      <c r="AY288" s="256" t="s">
        <v>173</v>
      </c>
    </row>
    <row r="289" s="14" customFormat="1">
      <c r="A289" s="14"/>
      <c r="B289" s="257"/>
      <c r="C289" s="258"/>
      <c r="D289" s="242" t="s">
        <v>184</v>
      </c>
      <c r="E289" s="259" t="s">
        <v>1</v>
      </c>
      <c r="F289" s="260" t="s">
        <v>915</v>
      </c>
      <c r="G289" s="258"/>
      <c r="H289" s="261">
        <v>0.56000000000000005</v>
      </c>
      <c r="I289" s="262"/>
      <c r="J289" s="258"/>
      <c r="K289" s="258"/>
      <c r="L289" s="263"/>
      <c r="M289" s="264"/>
      <c r="N289" s="265"/>
      <c r="O289" s="265"/>
      <c r="P289" s="265"/>
      <c r="Q289" s="265"/>
      <c r="R289" s="265"/>
      <c r="S289" s="265"/>
      <c r="T289" s="26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7" t="s">
        <v>184</v>
      </c>
      <c r="AU289" s="267" t="s">
        <v>85</v>
      </c>
      <c r="AV289" s="14" t="s">
        <v>85</v>
      </c>
      <c r="AW289" s="14" t="s">
        <v>34</v>
      </c>
      <c r="AX289" s="14" t="s">
        <v>77</v>
      </c>
      <c r="AY289" s="267" t="s">
        <v>173</v>
      </c>
    </row>
    <row r="290" s="13" customFormat="1">
      <c r="A290" s="13"/>
      <c r="B290" s="247"/>
      <c r="C290" s="248"/>
      <c r="D290" s="242" t="s">
        <v>184</v>
      </c>
      <c r="E290" s="249" t="s">
        <v>1</v>
      </c>
      <c r="F290" s="250" t="s">
        <v>916</v>
      </c>
      <c r="G290" s="248"/>
      <c r="H290" s="249" t="s">
        <v>1</v>
      </c>
      <c r="I290" s="251"/>
      <c r="J290" s="248"/>
      <c r="K290" s="248"/>
      <c r="L290" s="252"/>
      <c r="M290" s="253"/>
      <c r="N290" s="254"/>
      <c r="O290" s="254"/>
      <c r="P290" s="254"/>
      <c r="Q290" s="254"/>
      <c r="R290" s="254"/>
      <c r="S290" s="254"/>
      <c r="T290" s="25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6" t="s">
        <v>184</v>
      </c>
      <c r="AU290" s="256" t="s">
        <v>85</v>
      </c>
      <c r="AV290" s="13" t="s">
        <v>21</v>
      </c>
      <c r="AW290" s="13" t="s">
        <v>34</v>
      </c>
      <c r="AX290" s="13" t="s">
        <v>77</v>
      </c>
      <c r="AY290" s="256" t="s">
        <v>173</v>
      </c>
    </row>
    <row r="291" s="14" customFormat="1">
      <c r="A291" s="14"/>
      <c r="B291" s="257"/>
      <c r="C291" s="258"/>
      <c r="D291" s="242" t="s">
        <v>184</v>
      </c>
      <c r="E291" s="259" t="s">
        <v>1</v>
      </c>
      <c r="F291" s="260" t="s">
        <v>917</v>
      </c>
      <c r="G291" s="258"/>
      <c r="H291" s="261">
        <v>0.64800000000000002</v>
      </c>
      <c r="I291" s="262"/>
      <c r="J291" s="258"/>
      <c r="K291" s="258"/>
      <c r="L291" s="263"/>
      <c r="M291" s="264"/>
      <c r="N291" s="265"/>
      <c r="O291" s="265"/>
      <c r="P291" s="265"/>
      <c r="Q291" s="265"/>
      <c r="R291" s="265"/>
      <c r="S291" s="265"/>
      <c r="T291" s="26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7" t="s">
        <v>184</v>
      </c>
      <c r="AU291" s="267" t="s">
        <v>85</v>
      </c>
      <c r="AV291" s="14" t="s">
        <v>85</v>
      </c>
      <c r="AW291" s="14" t="s">
        <v>34</v>
      </c>
      <c r="AX291" s="14" t="s">
        <v>77</v>
      </c>
      <c r="AY291" s="267" t="s">
        <v>173</v>
      </c>
    </row>
    <row r="292" s="13" customFormat="1">
      <c r="A292" s="13"/>
      <c r="B292" s="247"/>
      <c r="C292" s="248"/>
      <c r="D292" s="242" t="s">
        <v>184</v>
      </c>
      <c r="E292" s="249" t="s">
        <v>1</v>
      </c>
      <c r="F292" s="250" t="s">
        <v>918</v>
      </c>
      <c r="G292" s="248"/>
      <c r="H292" s="249" t="s">
        <v>1</v>
      </c>
      <c r="I292" s="251"/>
      <c r="J292" s="248"/>
      <c r="K292" s="248"/>
      <c r="L292" s="252"/>
      <c r="M292" s="253"/>
      <c r="N292" s="254"/>
      <c r="O292" s="254"/>
      <c r="P292" s="254"/>
      <c r="Q292" s="254"/>
      <c r="R292" s="254"/>
      <c r="S292" s="254"/>
      <c r="T292" s="25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6" t="s">
        <v>184</v>
      </c>
      <c r="AU292" s="256" t="s">
        <v>85</v>
      </c>
      <c r="AV292" s="13" t="s">
        <v>21</v>
      </c>
      <c r="AW292" s="13" t="s">
        <v>34</v>
      </c>
      <c r="AX292" s="13" t="s">
        <v>77</v>
      </c>
      <c r="AY292" s="256" t="s">
        <v>173</v>
      </c>
    </row>
    <row r="293" s="14" customFormat="1">
      <c r="A293" s="14"/>
      <c r="B293" s="257"/>
      <c r="C293" s="258"/>
      <c r="D293" s="242" t="s">
        <v>184</v>
      </c>
      <c r="E293" s="259" t="s">
        <v>1</v>
      </c>
      <c r="F293" s="260" t="s">
        <v>919</v>
      </c>
      <c r="G293" s="258"/>
      <c r="H293" s="261">
        <v>1.6770000000000001</v>
      </c>
      <c r="I293" s="262"/>
      <c r="J293" s="258"/>
      <c r="K293" s="258"/>
      <c r="L293" s="263"/>
      <c r="M293" s="264"/>
      <c r="N293" s="265"/>
      <c r="O293" s="265"/>
      <c r="P293" s="265"/>
      <c r="Q293" s="265"/>
      <c r="R293" s="265"/>
      <c r="S293" s="265"/>
      <c r="T293" s="26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7" t="s">
        <v>184</v>
      </c>
      <c r="AU293" s="267" t="s">
        <v>85</v>
      </c>
      <c r="AV293" s="14" t="s">
        <v>85</v>
      </c>
      <c r="AW293" s="14" t="s">
        <v>34</v>
      </c>
      <c r="AX293" s="14" t="s">
        <v>77</v>
      </c>
      <c r="AY293" s="267" t="s">
        <v>173</v>
      </c>
    </row>
    <row r="294" s="15" customFormat="1">
      <c r="A294" s="15"/>
      <c r="B294" s="268"/>
      <c r="C294" s="269"/>
      <c r="D294" s="242" t="s">
        <v>184</v>
      </c>
      <c r="E294" s="270" t="s">
        <v>1</v>
      </c>
      <c r="F294" s="271" t="s">
        <v>187</v>
      </c>
      <c r="G294" s="269"/>
      <c r="H294" s="272">
        <v>2.8849999999999998</v>
      </c>
      <c r="I294" s="273"/>
      <c r="J294" s="269"/>
      <c r="K294" s="269"/>
      <c r="L294" s="274"/>
      <c r="M294" s="275"/>
      <c r="N294" s="276"/>
      <c r="O294" s="276"/>
      <c r="P294" s="276"/>
      <c r="Q294" s="276"/>
      <c r="R294" s="276"/>
      <c r="S294" s="276"/>
      <c r="T294" s="277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8" t="s">
        <v>184</v>
      </c>
      <c r="AU294" s="278" t="s">
        <v>85</v>
      </c>
      <c r="AV294" s="15" t="s">
        <v>180</v>
      </c>
      <c r="AW294" s="15" t="s">
        <v>34</v>
      </c>
      <c r="AX294" s="15" t="s">
        <v>21</v>
      </c>
      <c r="AY294" s="278" t="s">
        <v>173</v>
      </c>
    </row>
    <row r="295" s="2" customFormat="1" ht="21.75" customHeight="1">
      <c r="A295" s="39"/>
      <c r="B295" s="40"/>
      <c r="C295" s="229" t="s">
        <v>369</v>
      </c>
      <c r="D295" s="229" t="s">
        <v>175</v>
      </c>
      <c r="E295" s="230" t="s">
        <v>920</v>
      </c>
      <c r="F295" s="231" t="s">
        <v>921</v>
      </c>
      <c r="G295" s="232" t="s">
        <v>210</v>
      </c>
      <c r="H295" s="233">
        <v>4</v>
      </c>
      <c r="I295" s="234"/>
      <c r="J295" s="235">
        <f>ROUND(I295*H295,2)</f>
        <v>0</v>
      </c>
      <c r="K295" s="231" t="s">
        <v>179</v>
      </c>
      <c r="L295" s="45"/>
      <c r="M295" s="236" t="s">
        <v>1</v>
      </c>
      <c r="N295" s="237" t="s">
        <v>42</v>
      </c>
      <c r="O295" s="92"/>
      <c r="P295" s="238">
        <f>O295*H295</f>
        <v>0</v>
      </c>
      <c r="Q295" s="238">
        <v>2.5262479999999998</v>
      </c>
      <c r="R295" s="238">
        <f>Q295*H295</f>
        <v>10.104991999999999</v>
      </c>
      <c r="S295" s="238">
        <v>0</v>
      </c>
      <c r="T295" s="23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0" t="s">
        <v>180</v>
      </c>
      <c r="AT295" s="240" t="s">
        <v>175</v>
      </c>
      <c r="AU295" s="240" t="s">
        <v>85</v>
      </c>
      <c r="AY295" s="18" t="s">
        <v>173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21</v>
      </c>
      <c r="BK295" s="241">
        <f>ROUND(I295*H295,2)</f>
        <v>0</v>
      </c>
      <c r="BL295" s="18" t="s">
        <v>180</v>
      </c>
      <c r="BM295" s="240" t="s">
        <v>922</v>
      </c>
    </row>
    <row r="296" s="2" customFormat="1">
      <c r="A296" s="39"/>
      <c r="B296" s="40"/>
      <c r="C296" s="41"/>
      <c r="D296" s="242" t="s">
        <v>182</v>
      </c>
      <c r="E296" s="41"/>
      <c r="F296" s="243" t="s">
        <v>923</v>
      </c>
      <c r="G296" s="41"/>
      <c r="H296" s="41"/>
      <c r="I296" s="244"/>
      <c r="J296" s="41"/>
      <c r="K296" s="41"/>
      <c r="L296" s="45"/>
      <c r="M296" s="245"/>
      <c r="N296" s="24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182</v>
      </c>
      <c r="AU296" s="18" t="s">
        <v>85</v>
      </c>
    </row>
    <row r="297" s="13" customFormat="1">
      <c r="A297" s="13"/>
      <c r="B297" s="247"/>
      <c r="C297" s="248"/>
      <c r="D297" s="242" t="s">
        <v>184</v>
      </c>
      <c r="E297" s="249" t="s">
        <v>1</v>
      </c>
      <c r="F297" s="250" t="s">
        <v>340</v>
      </c>
      <c r="G297" s="248"/>
      <c r="H297" s="249" t="s">
        <v>1</v>
      </c>
      <c r="I297" s="251"/>
      <c r="J297" s="248"/>
      <c r="K297" s="248"/>
      <c r="L297" s="252"/>
      <c r="M297" s="253"/>
      <c r="N297" s="254"/>
      <c r="O297" s="254"/>
      <c r="P297" s="254"/>
      <c r="Q297" s="254"/>
      <c r="R297" s="254"/>
      <c r="S297" s="254"/>
      <c r="T297" s="25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6" t="s">
        <v>184</v>
      </c>
      <c r="AU297" s="256" t="s">
        <v>85</v>
      </c>
      <c r="AV297" s="13" t="s">
        <v>21</v>
      </c>
      <c r="AW297" s="13" t="s">
        <v>34</v>
      </c>
      <c r="AX297" s="13" t="s">
        <v>77</v>
      </c>
      <c r="AY297" s="256" t="s">
        <v>173</v>
      </c>
    </row>
    <row r="298" s="14" customFormat="1">
      <c r="A298" s="14"/>
      <c r="B298" s="257"/>
      <c r="C298" s="258"/>
      <c r="D298" s="242" t="s">
        <v>184</v>
      </c>
      <c r="E298" s="259" t="s">
        <v>1</v>
      </c>
      <c r="F298" s="260" t="s">
        <v>924</v>
      </c>
      <c r="G298" s="258"/>
      <c r="H298" s="261">
        <v>4</v>
      </c>
      <c r="I298" s="262"/>
      <c r="J298" s="258"/>
      <c r="K298" s="258"/>
      <c r="L298" s="263"/>
      <c r="M298" s="264"/>
      <c r="N298" s="265"/>
      <c r="O298" s="265"/>
      <c r="P298" s="265"/>
      <c r="Q298" s="265"/>
      <c r="R298" s="265"/>
      <c r="S298" s="265"/>
      <c r="T298" s="26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7" t="s">
        <v>184</v>
      </c>
      <c r="AU298" s="267" t="s">
        <v>85</v>
      </c>
      <c r="AV298" s="14" t="s">
        <v>85</v>
      </c>
      <c r="AW298" s="14" t="s">
        <v>34</v>
      </c>
      <c r="AX298" s="14" t="s">
        <v>77</v>
      </c>
      <c r="AY298" s="267" t="s">
        <v>173</v>
      </c>
    </row>
    <row r="299" s="15" customFormat="1">
      <c r="A299" s="15"/>
      <c r="B299" s="268"/>
      <c r="C299" s="269"/>
      <c r="D299" s="242" t="s">
        <v>184</v>
      </c>
      <c r="E299" s="270" t="s">
        <v>1</v>
      </c>
      <c r="F299" s="271" t="s">
        <v>187</v>
      </c>
      <c r="G299" s="269"/>
      <c r="H299" s="272">
        <v>4</v>
      </c>
      <c r="I299" s="273"/>
      <c r="J299" s="269"/>
      <c r="K299" s="269"/>
      <c r="L299" s="274"/>
      <c r="M299" s="275"/>
      <c r="N299" s="276"/>
      <c r="O299" s="276"/>
      <c r="P299" s="276"/>
      <c r="Q299" s="276"/>
      <c r="R299" s="276"/>
      <c r="S299" s="276"/>
      <c r="T299" s="277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8" t="s">
        <v>184</v>
      </c>
      <c r="AU299" s="278" t="s">
        <v>85</v>
      </c>
      <c r="AV299" s="15" t="s">
        <v>180</v>
      </c>
      <c r="AW299" s="15" t="s">
        <v>34</v>
      </c>
      <c r="AX299" s="15" t="s">
        <v>21</v>
      </c>
      <c r="AY299" s="278" t="s">
        <v>173</v>
      </c>
    </row>
    <row r="300" s="2" customFormat="1" ht="33" customHeight="1">
      <c r="A300" s="39"/>
      <c r="B300" s="40"/>
      <c r="C300" s="229" t="s">
        <v>925</v>
      </c>
      <c r="D300" s="229" t="s">
        <v>175</v>
      </c>
      <c r="E300" s="230" t="s">
        <v>331</v>
      </c>
      <c r="F300" s="231" t="s">
        <v>332</v>
      </c>
      <c r="G300" s="232" t="s">
        <v>210</v>
      </c>
      <c r="H300" s="233">
        <v>4</v>
      </c>
      <c r="I300" s="234"/>
      <c r="J300" s="235">
        <f>ROUND(I300*H300,2)</f>
        <v>0</v>
      </c>
      <c r="K300" s="231" t="s">
        <v>179</v>
      </c>
      <c r="L300" s="45"/>
      <c r="M300" s="236" t="s">
        <v>1</v>
      </c>
      <c r="N300" s="237" t="s">
        <v>42</v>
      </c>
      <c r="O300" s="92"/>
      <c r="P300" s="238">
        <f>O300*H300</f>
        <v>0</v>
      </c>
      <c r="Q300" s="238">
        <v>0.048579999999999998</v>
      </c>
      <c r="R300" s="238">
        <f>Q300*H300</f>
        <v>0.19431999999999999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180</v>
      </c>
      <c r="AT300" s="240" t="s">
        <v>175</v>
      </c>
      <c r="AU300" s="240" t="s">
        <v>85</v>
      </c>
      <c r="AY300" s="18" t="s">
        <v>173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21</v>
      </c>
      <c r="BK300" s="241">
        <f>ROUND(I300*H300,2)</f>
        <v>0</v>
      </c>
      <c r="BL300" s="18" t="s">
        <v>180</v>
      </c>
      <c r="BM300" s="240" t="s">
        <v>926</v>
      </c>
    </row>
    <row r="301" s="2" customFormat="1">
      <c r="A301" s="39"/>
      <c r="B301" s="40"/>
      <c r="C301" s="41"/>
      <c r="D301" s="242" t="s">
        <v>182</v>
      </c>
      <c r="E301" s="41"/>
      <c r="F301" s="243" t="s">
        <v>334</v>
      </c>
      <c r="G301" s="41"/>
      <c r="H301" s="41"/>
      <c r="I301" s="244"/>
      <c r="J301" s="41"/>
      <c r="K301" s="41"/>
      <c r="L301" s="45"/>
      <c r="M301" s="245"/>
      <c r="N301" s="246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182</v>
      </c>
      <c r="AU301" s="18" t="s">
        <v>85</v>
      </c>
    </row>
    <row r="302" s="2" customFormat="1" ht="16.5" customHeight="1">
      <c r="A302" s="39"/>
      <c r="B302" s="40"/>
      <c r="C302" s="229" t="s">
        <v>373</v>
      </c>
      <c r="D302" s="229" t="s">
        <v>175</v>
      </c>
      <c r="E302" s="230" t="s">
        <v>336</v>
      </c>
      <c r="F302" s="231" t="s">
        <v>337</v>
      </c>
      <c r="G302" s="232" t="s">
        <v>178</v>
      </c>
      <c r="H302" s="233">
        <v>4.9080000000000004</v>
      </c>
      <c r="I302" s="234"/>
      <c r="J302" s="235">
        <f>ROUND(I302*H302,2)</f>
        <v>0</v>
      </c>
      <c r="K302" s="231" t="s">
        <v>179</v>
      </c>
      <c r="L302" s="45"/>
      <c r="M302" s="236" t="s">
        <v>1</v>
      </c>
      <c r="N302" s="237" t="s">
        <v>42</v>
      </c>
      <c r="O302" s="92"/>
      <c r="P302" s="238">
        <f>O302*H302</f>
        <v>0</v>
      </c>
      <c r="Q302" s="238">
        <v>0.0014357</v>
      </c>
      <c r="R302" s="238">
        <f>Q302*H302</f>
        <v>0.0070464156000000005</v>
      </c>
      <c r="S302" s="238">
        <v>0</v>
      </c>
      <c r="T302" s="23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0" t="s">
        <v>180</v>
      </c>
      <c r="AT302" s="240" t="s">
        <v>175</v>
      </c>
      <c r="AU302" s="240" t="s">
        <v>85</v>
      </c>
      <c r="AY302" s="18" t="s">
        <v>173</v>
      </c>
      <c r="BE302" s="241">
        <f>IF(N302="základní",J302,0)</f>
        <v>0</v>
      </c>
      <c r="BF302" s="241">
        <f>IF(N302="snížená",J302,0)</f>
        <v>0</v>
      </c>
      <c r="BG302" s="241">
        <f>IF(N302="zákl. přenesená",J302,0)</f>
        <v>0</v>
      </c>
      <c r="BH302" s="241">
        <f>IF(N302="sníž. přenesená",J302,0)</f>
        <v>0</v>
      </c>
      <c r="BI302" s="241">
        <f>IF(N302="nulová",J302,0)</f>
        <v>0</v>
      </c>
      <c r="BJ302" s="18" t="s">
        <v>21</v>
      </c>
      <c r="BK302" s="241">
        <f>ROUND(I302*H302,2)</f>
        <v>0</v>
      </c>
      <c r="BL302" s="18" t="s">
        <v>180</v>
      </c>
      <c r="BM302" s="240" t="s">
        <v>927</v>
      </c>
    </row>
    <row r="303" s="2" customFormat="1">
      <c r="A303" s="39"/>
      <c r="B303" s="40"/>
      <c r="C303" s="41"/>
      <c r="D303" s="242" t="s">
        <v>182</v>
      </c>
      <c r="E303" s="41"/>
      <c r="F303" s="243" t="s">
        <v>339</v>
      </c>
      <c r="G303" s="41"/>
      <c r="H303" s="41"/>
      <c r="I303" s="244"/>
      <c r="J303" s="41"/>
      <c r="K303" s="41"/>
      <c r="L303" s="45"/>
      <c r="M303" s="245"/>
      <c r="N303" s="246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182</v>
      </c>
      <c r="AU303" s="18" t="s">
        <v>85</v>
      </c>
    </row>
    <row r="304" s="13" customFormat="1">
      <c r="A304" s="13"/>
      <c r="B304" s="247"/>
      <c r="C304" s="248"/>
      <c r="D304" s="242" t="s">
        <v>184</v>
      </c>
      <c r="E304" s="249" t="s">
        <v>1</v>
      </c>
      <c r="F304" s="250" t="s">
        <v>340</v>
      </c>
      <c r="G304" s="248"/>
      <c r="H304" s="249" t="s">
        <v>1</v>
      </c>
      <c r="I304" s="251"/>
      <c r="J304" s="248"/>
      <c r="K304" s="248"/>
      <c r="L304" s="252"/>
      <c r="M304" s="253"/>
      <c r="N304" s="254"/>
      <c r="O304" s="254"/>
      <c r="P304" s="254"/>
      <c r="Q304" s="254"/>
      <c r="R304" s="254"/>
      <c r="S304" s="254"/>
      <c r="T304" s="25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6" t="s">
        <v>184</v>
      </c>
      <c r="AU304" s="256" t="s">
        <v>85</v>
      </c>
      <c r="AV304" s="13" t="s">
        <v>21</v>
      </c>
      <c r="AW304" s="13" t="s">
        <v>34</v>
      </c>
      <c r="AX304" s="13" t="s">
        <v>77</v>
      </c>
      <c r="AY304" s="256" t="s">
        <v>173</v>
      </c>
    </row>
    <row r="305" s="14" customFormat="1">
      <c r="A305" s="14"/>
      <c r="B305" s="257"/>
      <c r="C305" s="258"/>
      <c r="D305" s="242" t="s">
        <v>184</v>
      </c>
      <c r="E305" s="259" t="s">
        <v>1</v>
      </c>
      <c r="F305" s="260" t="s">
        <v>928</v>
      </c>
      <c r="G305" s="258"/>
      <c r="H305" s="261">
        <v>4.9080000000000004</v>
      </c>
      <c r="I305" s="262"/>
      <c r="J305" s="258"/>
      <c r="K305" s="258"/>
      <c r="L305" s="263"/>
      <c r="M305" s="264"/>
      <c r="N305" s="265"/>
      <c r="O305" s="265"/>
      <c r="P305" s="265"/>
      <c r="Q305" s="265"/>
      <c r="R305" s="265"/>
      <c r="S305" s="265"/>
      <c r="T305" s="26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7" t="s">
        <v>184</v>
      </c>
      <c r="AU305" s="267" t="s">
        <v>85</v>
      </c>
      <c r="AV305" s="14" t="s">
        <v>85</v>
      </c>
      <c r="AW305" s="14" t="s">
        <v>34</v>
      </c>
      <c r="AX305" s="14" t="s">
        <v>77</v>
      </c>
      <c r="AY305" s="267" t="s">
        <v>173</v>
      </c>
    </row>
    <row r="306" s="15" customFormat="1">
      <c r="A306" s="15"/>
      <c r="B306" s="268"/>
      <c r="C306" s="269"/>
      <c r="D306" s="242" t="s">
        <v>184</v>
      </c>
      <c r="E306" s="270" t="s">
        <v>1</v>
      </c>
      <c r="F306" s="271" t="s">
        <v>187</v>
      </c>
      <c r="G306" s="269"/>
      <c r="H306" s="272">
        <v>4.9080000000000004</v>
      </c>
      <c r="I306" s="273"/>
      <c r="J306" s="269"/>
      <c r="K306" s="269"/>
      <c r="L306" s="274"/>
      <c r="M306" s="275"/>
      <c r="N306" s="276"/>
      <c r="O306" s="276"/>
      <c r="P306" s="276"/>
      <c r="Q306" s="276"/>
      <c r="R306" s="276"/>
      <c r="S306" s="276"/>
      <c r="T306" s="277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8" t="s">
        <v>184</v>
      </c>
      <c r="AU306" s="278" t="s">
        <v>85</v>
      </c>
      <c r="AV306" s="15" t="s">
        <v>180</v>
      </c>
      <c r="AW306" s="15" t="s">
        <v>34</v>
      </c>
      <c r="AX306" s="15" t="s">
        <v>21</v>
      </c>
      <c r="AY306" s="278" t="s">
        <v>173</v>
      </c>
    </row>
    <row r="307" s="2" customFormat="1" ht="16.5" customHeight="1">
      <c r="A307" s="39"/>
      <c r="B307" s="40"/>
      <c r="C307" s="229" t="s">
        <v>381</v>
      </c>
      <c r="D307" s="229" t="s">
        <v>175</v>
      </c>
      <c r="E307" s="230" t="s">
        <v>345</v>
      </c>
      <c r="F307" s="231" t="s">
        <v>346</v>
      </c>
      <c r="G307" s="232" t="s">
        <v>178</v>
      </c>
      <c r="H307" s="233">
        <v>4.9080000000000004</v>
      </c>
      <c r="I307" s="234"/>
      <c r="J307" s="235">
        <f>ROUND(I307*H307,2)</f>
        <v>0</v>
      </c>
      <c r="K307" s="231" t="s">
        <v>179</v>
      </c>
      <c r="L307" s="45"/>
      <c r="M307" s="236" t="s">
        <v>1</v>
      </c>
      <c r="N307" s="237" t="s">
        <v>42</v>
      </c>
      <c r="O307" s="92"/>
      <c r="P307" s="238">
        <f>O307*H307</f>
        <v>0</v>
      </c>
      <c r="Q307" s="238">
        <v>3.6000000000000001E-05</v>
      </c>
      <c r="R307" s="238">
        <f>Q307*H307</f>
        <v>0.00017668800000000001</v>
      </c>
      <c r="S307" s="238">
        <v>0</v>
      </c>
      <c r="T307" s="23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0" t="s">
        <v>180</v>
      </c>
      <c r="AT307" s="240" t="s">
        <v>175</v>
      </c>
      <c r="AU307" s="240" t="s">
        <v>85</v>
      </c>
      <c r="AY307" s="18" t="s">
        <v>173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8" t="s">
        <v>21</v>
      </c>
      <c r="BK307" s="241">
        <f>ROUND(I307*H307,2)</f>
        <v>0</v>
      </c>
      <c r="BL307" s="18" t="s">
        <v>180</v>
      </c>
      <c r="BM307" s="240" t="s">
        <v>929</v>
      </c>
    </row>
    <row r="308" s="2" customFormat="1">
      <c r="A308" s="39"/>
      <c r="B308" s="40"/>
      <c r="C308" s="41"/>
      <c r="D308" s="242" t="s">
        <v>182</v>
      </c>
      <c r="E308" s="41"/>
      <c r="F308" s="243" t="s">
        <v>348</v>
      </c>
      <c r="G308" s="41"/>
      <c r="H308" s="41"/>
      <c r="I308" s="244"/>
      <c r="J308" s="41"/>
      <c r="K308" s="41"/>
      <c r="L308" s="45"/>
      <c r="M308" s="245"/>
      <c r="N308" s="246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182</v>
      </c>
      <c r="AU308" s="18" t="s">
        <v>85</v>
      </c>
    </row>
    <row r="309" s="2" customFormat="1" ht="21.75" customHeight="1">
      <c r="A309" s="39"/>
      <c r="B309" s="40"/>
      <c r="C309" s="229" t="s">
        <v>387</v>
      </c>
      <c r="D309" s="229" t="s">
        <v>175</v>
      </c>
      <c r="E309" s="230" t="s">
        <v>350</v>
      </c>
      <c r="F309" s="231" t="s">
        <v>351</v>
      </c>
      <c r="G309" s="232" t="s">
        <v>251</v>
      </c>
      <c r="H309" s="233">
        <v>0.34499999999999997</v>
      </c>
      <c r="I309" s="234"/>
      <c r="J309" s="235">
        <f>ROUND(I309*H309,2)</f>
        <v>0</v>
      </c>
      <c r="K309" s="231" t="s">
        <v>179</v>
      </c>
      <c r="L309" s="45"/>
      <c r="M309" s="236" t="s">
        <v>1</v>
      </c>
      <c r="N309" s="237" t="s">
        <v>42</v>
      </c>
      <c r="O309" s="92"/>
      <c r="P309" s="238">
        <f>O309*H309</f>
        <v>0</v>
      </c>
      <c r="Q309" s="238">
        <v>1.038303</v>
      </c>
      <c r="R309" s="238">
        <f>Q309*H309</f>
        <v>0.35821453499999995</v>
      </c>
      <c r="S309" s="238">
        <v>0</v>
      </c>
      <c r="T309" s="23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0" t="s">
        <v>180</v>
      </c>
      <c r="AT309" s="240" t="s">
        <v>175</v>
      </c>
      <c r="AU309" s="240" t="s">
        <v>85</v>
      </c>
      <c r="AY309" s="18" t="s">
        <v>173</v>
      </c>
      <c r="BE309" s="241">
        <f>IF(N309="základní",J309,0)</f>
        <v>0</v>
      </c>
      <c r="BF309" s="241">
        <f>IF(N309="snížená",J309,0)</f>
        <v>0</v>
      </c>
      <c r="BG309" s="241">
        <f>IF(N309="zákl. přenesená",J309,0)</f>
        <v>0</v>
      </c>
      <c r="BH309" s="241">
        <f>IF(N309="sníž. přenesená",J309,0)</f>
        <v>0</v>
      </c>
      <c r="BI309" s="241">
        <f>IF(N309="nulová",J309,0)</f>
        <v>0</v>
      </c>
      <c r="BJ309" s="18" t="s">
        <v>21</v>
      </c>
      <c r="BK309" s="241">
        <f>ROUND(I309*H309,2)</f>
        <v>0</v>
      </c>
      <c r="BL309" s="18" t="s">
        <v>180</v>
      </c>
      <c r="BM309" s="240" t="s">
        <v>930</v>
      </c>
    </row>
    <row r="310" s="2" customFormat="1">
      <c r="A310" s="39"/>
      <c r="B310" s="40"/>
      <c r="C310" s="41"/>
      <c r="D310" s="242" t="s">
        <v>182</v>
      </c>
      <c r="E310" s="41"/>
      <c r="F310" s="243" t="s">
        <v>353</v>
      </c>
      <c r="G310" s="41"/>
      <c r="H310" s="41"/>
      <c r="I310" s="244"/>
      <c r="J310" s="41"/>
      <c r="K310" s="41"/>
      <c r="L310" s="45"/>
      <c r="M310" s="245"/>
      <c r="N310" s="246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182</v>
      </c>
      <c r="AU310" s="18" t="s">
        <v>85</v>
      </c>
    </row>
    <row r="311" s="13" customFormat="1">
      <c r="A311" s="13"/>
      <c r="B311" s="247"/>
      <c r="C311" s="248"/>
      <c r="D311" s="242" t="s">
        <v>184</v>
      </c>
      <c r="E311" s="249" t="s">
        <v>1</v>
      </c>
      <c r="F311" s="250" t="s">
        <v>931</v>
      </c>
      <c r="G311" s="248"/>
      <c r="H311" s="249" t="s">
        <v>1</v>
      </c>
      <c r="I311" s="251"/>
      <c r="J311" s="248"/>
      <c r="K311" s="248"/>
      <c r="L311" s="252"/>
      <c r="M311" s="253"/>
      <c r="N311" s="254"/>
      <c r="O311" s="254"/>
      <c r="P311" s="254"/>
      <c r="Q311" s="254"/>
      <c r="R311" s="254"/>
      <c r="S311" s="254"/>
      <c r="T311" s="25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6" t="s">
        <v>184</v>
      </c>
      <c r="AU311" s="256" t="s">
        <v>85</v>
      </c>
      <c r="AV311" s="13" t="s">
        <v>21</v>
      </c>
      <c r="AW311" s="13" t="s">
        <v>34</v>
      </c>
      <c r="AX311" s="13" t="s">
        <v>77</v>
      </c>
      <c r="AY311" s="256" t="s">
        <v>173</v>
      </c>
    </row>
    <row r="312" s="14" customFormat="1">
      <c r="A312" s="14"/>
      <c r="B312" s="257"/>
      <c r="C312" s="258"/>
      <c r="D312" s="242" t="s">
        <v>184</v>
      </c>
      <c r="E312" s="259" t="s">
        <v>1</v>
      </c>
      <c r="F312" s="260" t="s">
        <v>932</v>
      </c>
      <c r="G312" s="258"/>
      <c r="H312" s="261">
        <v>0.34499999999999997</v>
      </c>
      <c r="I312" s="262"/>
      <c r="J312" s="258"/>
      <c r="K312" s="258"/>
      <c r="L312" s="263"/>
      <c r="M312" s="264"/>
      <c r="N312" s="265"/>
      <c r="O312" s="265"/>
      <c r="P312" s="265"/>
      <c r="Q312" s="265"/>
      <c r="R312" s="265"/>
      <c r="S312" s="265"/>
      <c r="T312" s="26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7" t="s">
        <v>184</v>
      </c>
      <c r="AU312" s="267" t="s">
        <v>85</v>
      </c>
      <c r="AV312" s="14" t="s">
        <v>85</v>
      </c>
      <c r="AW312" s="14" t="s">
        <v>34</v>
      </c>
      <c r="AX312" s="14" t="s">
        <v>21</v>
      </c>
      <c r="AY312" s="267" t="s">
        <v>173</v>
      </c>
    </row>
    <row r="313" s="2" customFormat="1">
      <c r="A313" s="39"/>
      <c r="B313" s="40"/>
      <c r="C313" s="229" t="s">
        <v>395</v>
      </c>
      <c r="D313" s="229" t="s">
        <v>175</v>
      </c>
      <c r="E313" s="230" t="s">
        <v>357</v>
      </c>
      <c r="F313" s="231" t="s">
        <v>358</v>
      </c>
      <c r="G313" s="232" t="s">
        <v>251</v>
      </c>
      <c r="H313" s="233">
        <v>0.28399999999999997</v>
      </c>
      <c r="I313" s="234"/>
      <c r="J313" s="235">
        <f>ROUND(I313*H313,2)</f>
        <v>0</v>
      </c>
      <c r="K313" s="231" t="s">
        <v>179</v>
      </c>
      <c r="L313" s="45"/>
      <c r="M313" s="236" t="s">
        <v>1</v>
      </c>
      <c r="N313" s="237" t="s">
        <v>42</v>
      </c>
      <c r="O313" s="92"/>
      <c r="P313" s="238">
        <f>O313*H313</f>
        <v>0</v>
      </c>
      <c r="Q313" s="238">
        <v>1.0597380000000001</v>
      </c>
      <c r="R313" s="238">
        <f>Q313*H313</f>
        <v>0.300965592</v>
      </c>
      <c r="S313" s="238">
        <v>0</v>
      </c>
      <c r="T313" s="23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0" t="s">
        <v>180</v>
      </c>
      <c r="AT313" s="240" t="s">
        <v>175</v>
      </c>
      <c r="AU313" s="240" t="s">
        <v>85</v>
      </c>
      <c r="AY313" s="18" t="s">
        <v>173</v>
      </c>
      <c r="BE313" s="241">
        <f>IF(N313="základní",J313,0)</f>
        <v>0</v>
      </c>
      <c r="BF313" s="241">
        <f>IF(N313="snížená",J313,0)</f>
        <v>0</v>
      </c>
      <c r="BG313" s="241">
        <f>IF(N313="zákl. přenesená",J313,0)</f>
        <v>0</v>
      </c>
      <c r="BH313" s="241">
        <f>IF(N313="sníž. přenesená",J313,0)</f>
        <v>0</v>
      </c>
      <c r="BI313" s="241">
        <f>IF(N313="nulová",J313,0)</f>
        <v>0</v>
      </c>
      <c r="BJ313" s="18" t="s">
        <v>21</v>
      </c>
      <c r="BK313" s="241">
        <f>ROUND(I313*H313,2)</f>
        <v>0</v>
      </c>
      <c r="BL313" s="18" t="s">
        <v>180</v>
      </c>
      <c r="BM313" s="240" t="s">
        <v>933</v>
      </c>
    </row>
    <row r="314" s="2" customFormat="1">
      <c r="A314" s="39"/>
      <c r="B314" s="40"/>
      <c r="C314" s="41"/>
      <c r="D314" s="242" t="s">
        <v>182</v>
      </c>
      <c r="E314" s="41"/>
      <c r="F314" s="243" t="s">
        <v>360</v>
      </c>
      <c r="G314" s="41"/>
      <c r="H314" s="41"/>
      <c r="I314" s="244"/>
      <c r="J314" s="41"/>
      <c r="K314" s="41"/>
      <c r="L314" s="45"/>
      <c r="M314" s="245"/>
      <c r="N314" s="24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182</v>
      </c>
      <c r="AU314" s="18" t="s">
        <v>85</v>
      </c>
    </row>
    <row r="315" s="13" customFormat="1">
      <c r="A315" s="13"/>
      <c r="B315" s="247"/>
      <c r="C315" s="248"/>
      <c r="D315" s="242" t="s">
        <v>184</v>
      </c>
      <c r="E315" s="249" t="s">
        <v>1</v>
      </c>
      <c r="F315" s="250" t="s">
        <v>934</v>
      </c>
      <c r="G315" s="248"/>
      <c r="H315" s="249" t="s">
        <v>1</v>
      </c>
      <c r="I315" s="251"/>
      <c r="J315" s="248"/>
      <c r="K315" s="248"/>
      <c r="L315" s="252"/>
      <c r="M315" s="253"/>
      <c r="N315" s="254"/>
      <c r="O315" s="254"/>
      <c r="P315" s="254"/>
      <c r="Q315" s="254"/>
      <c r="R315" s="254"/>
      <c r="S315" s="254"/>
      <c r="T315" s="25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6" t="s">
        <v>184</v>
      </c>
      <c r="AU315" s="256" t="s">
        <v>85</v>
      </c>
      <c r="AV315" s="13" t="s">
        <v>21</v>
      </c>
      <c r="AW315" s="13" t="s">
        <v>34</v>
      </c>
      <c r="AX315" s="13" t="s">
        <v>77</v>
      </c>
      <c r="AY315" s="256" t="s">
        <v>173</v>
      </c>
    </row>
    <row r="316" s="14" customFormat="1">
      <c r="A316" s="14"/>
      <c r="B316" s="257"/>
      <c r="C316" s="258"/>
      <c r="D316" s="242" t="s">
        <v>184</v>
      </c>
      <c r="E316" s="259" t="s">
        <v>1</v>
      </c>
      <c r="F316" s="260" t="s">
        <v>935</v>
      </c>
      <c r="G316" s="258"/>
      <c r="H316" s="261">
        <v>0.14199999999999999</v>
      </c>
      <c r="I316" s="262"/>
      <c r="J316" s="258"/>
      <c r="K316" s="258"/>
      <c r="L316" s="263"/>
      <c r="M316" s="264"/>
      <c r="N316" s="265"/>
      <c r="O316" s="265"/>
      <c r="P316" s="265"/>
      <c r="Q316" s="265"/>
      <c r="R316" s="265"/>
      <c r="S316" s="265"/>
      <c r="T316" s="26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7" t="s">
        <v>184</v>
      </c>
      <c r="AU316" s="267" t="s">
        <v>85</v>
      </c>
      <c r="AV316" s="14" t="s">
        <v>85</v>
      </c>
      <c r="AW316" s="14" t="s">
        <v>34</v>
      </c>
      <c r="AX316" s="14" t="s">
        <v>77</v>
      </c>
      <c r="AY316" s="267" t="s">
        <v>173</v>
      </c>
    </row>
    <row r="317" s="13" customFormat="1">
      <c r="A317" s="13"/>
      <c r="B317" s="247"/>
      <c r="C317" s="248"/>
      <c r="D317" s="242" t="s">
        <v>184</v>
      </c>
      <c r="E317" s="249" t="s">
        <v>1</v>
      </c>
      <c r="F317" s="250" t="s">
        <v>936</v>
      </c>
      <c r="G317" s="248"/>
      <c r="H317" s="249" t="s">
        <v>1</v>
      </c>
      <c r="I317" s="251"/>
      <c r="J317" s="248"/>
      <c r="K317" s="248"/>
      <c r="L317" s="252"/>
      <c r="M317" s="253"/>
      <c r="N317" s="254"/>
      <c r="O317" s="254"/>
      <c r="P317" s="254"/>
      <c r="Q317" s="254"/>
      <c r="R317" s="254"/>
      <c r="S317" s="254"/>
      <c r="T317" s="25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6" t="s">
        <v>184</v>
      </c>
      <c r="AU317" s="256" t="s">
        <v>85</v>
      </c>
      <c r="AV317" s="13" t="s">
        <v>21</v>
      </c>
      <c r="AW317" s="13" t="s">
        <v>34</v>
      </c>
      <c r="AX317" s="13" t="s">
        <v>77</v>
      </c>
      <c r="AY317" s="256" t="s">
        <v>173</v>
      </c>
    </row>
    <row r="318" s="14" customFormat="1">
      <c r="A318" s="14"/>
      <c r="B318" s="257"/>
      <c r="C318" s="258"/>
      <c r="D318" s="242" t="s">
        <v>184</v>
      </c>
      <c r="E318" s="259" t="s">
        <v>1</v>
      </c>
      <c r="F318" s="260" t="s">
        <v>935</v>
      </c>
      <c r="G318" s="258"/>
      <c r="H318" s="261">
        <v>0.14199999999999999</v>
      </c>
      <c r="I318" s="262"/>
      <c r="J318" s="258"/>
      <c r="K318" s="258"/>
      <c r="L318" s="263"/>
      <c r="M318" s="264"/>
      <c r="N318" s="265"/>
      <c r="O318" s="265"/>
      <c r="P318" s="265"/>
      <c r="Q318" s="265"/>
      <c r="R318" s="265"/>
      <c r="S318" s="265"/>
      <c r="T318" s="26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7" t="s">
        <v>184</v>
      </c>
      <c r="AU318" s="267" t="s">
        <v>85</v>
      </c>
      <c r="AV318" s="14" t="s">
        <v>85</v>
      </c>
      <c r="AW318" s="14" t="s">
        <v>34</v>
      </c>
      <c r="AX318" s="14" t="s">
        <v>77</v>
      </c>
      <c r="AY318" s="267" t="s">
        <v>173</v>
      </c>
    </row>
    <row r="319" s="15" customFormat="1">
      <c r="A319" s="15"/>
      <c r="B319" s="268"/>
      <c r="C319" s="269"/>
      <c r="D319" s="242" t="s">
        <v>184</v>
      </c>
      <c r="E319" s="270" t="s">
        <v>1</v>
      </c>
      <c r="F319" s="271" t="s">
        <v>187</v>
      </c>
      <c r="G319" s="269"/>
      <c r="H319" s="272">
        <v>0.28399999999999997</v>
      </c>
      <c r="I319" s="273"/>
      <c r="J319" s="269"/>
      <c r="K319" s="269"/>
      <c r="L319" s="274"/>
      <c r="M319" s="275"/>
      <c r="N319" s="276"/>
      <c r="O319" s="276"/>
      <c r="P319" s="276"/>
      <c r="Q319" s="276"/>
      <c r="R319" s="276"/>
      <c r="S319" s="276"/>
      <c r="T319" s="277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8" t="s">
        <v>184</v>
      </c>
      <c r="AU319" s="278" t="s">
        <v>85</v>
      </c>
      <c r="AV319" s="15" t="s">
        <v>180</v>
      </c>
      <c r="AW319" s="15" t="s">
        <v>34</v>
      </c>
      <c r="AX319" s="15" t="s">
        <v>21</v>
      </c>
      <c r="AY319" s="278" t="s">
        <v>173</v>
      </c>
    </row>
    <row r="320" s="2" customFormat="1">
      <c r="A320" s="39"/>
      <c r="B320" s="40"/>
      <c r="C320" s="229" t="s">
        <v>410</v>
      </c>
      <c r="D320" s="229" t="s">
        <v>175</v>
      </c>
      <c r="E320" s="230" t="s">
        <v>937</v>
      </c>
      <c r="F320" s="231" t="s">
        <v>938</v>
      </c>
      <c r="G320" s="232" t="s">
        <v>210</v>
      </c>
      <c r="H320" s="233">
        <v>10.292999999999999</v>
      </c>
      <c r="I320" s="234"/>
      <c r="J320" s="235">
        <f>ROUND(I320*H320,2)</f>
        <v>0</v>
      </c>
      <c r="K320" s="231" t="s">
        <v>179</v>
      </c>
      <c r="L320" s="45"/>
      <c r="M320" s="236" t="s">
        <v>1</v>
      </c>
      <c r="N320" s="237" t="s">
        <v>42</v>
      </c>
      <c r="O320" s="92"/>
      <c r="P320" s="238">
        <f>O320*H320</f>
        <v>0</v>
      </c>
      <c r="Q320" s="238">
        <v>2.5359639999999999</v>
      </c>
      <c r="R320" s="238">
        <f>Q320*H320</f>
        <v>26.102677451999998</v>
      </c>
      <c r="S320" s="238">
        <v>0</v>
      </c>
      <c r="T320" s="23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0" t="s">
        <v>180</v>
      </c>
      <c r="AT320" s="240" t="s">
        <v>175</v>
      </c>
      <c r="AU320" s="240" t="s">
        <v>85</v>
      </c>
      <c r="AY320" s="18" t="s">
        <v>173</v>
      </c>
      <c r="BE320" s="241">
        <f>IF(N320="základní",J320,0)</f>
        <v>0</v>
      </c>
      <c r="BF320" s="241">
        <f>IF(N320="snížená",J320,0)</f>
        <v>0</v>
      </c>
      <c r="BG320" s="241">
        <f>IF(N320="zákl. přenesená",J320,0)</f>
        <v>0</v>
      </c>
      <c r="BH320" s="241">
        <f>IF(N320="sníž. přenesená",J320,0)</f>
        <v>0</v>
      </c>
      <c r="BI320" s="241">
        <f>IF(N320="nulová",J320,0)</f>
        <v>0</v>
      </c>
      <c r="BJ320" s="18" t="s">
        <v>21</v>
      </c>
      <c r="BK320" s="241">
        <f>ROUND(I320*H320,2)</f>
        <v>0</v>
      </c>
      <c r="BL320" s="18" t="s">
        <v>180</v>
      </c>
      <c r="BM320" s="240" t="s">
        <v>939</v>
      </c>
    </row>
    <row r="321" s="2" customFormat="1">
      <c r="A321" s="39"/>
      <c r="B321" s="40"/>
      <c r="C321" s="41"/>
      <c r="D321" s="242" t="s">
        <v>182</v>
      </c>
      <c r="E321" s="41"/>
      <c r="F321" s="243" t="s">
        <v>940</v>
      </c>
      <c r="G321" s="41"/>
      <c r="H321" s="41"/>
      <c r="I321" s="244"/>
      <c r="J321" s="41"/>
      <c r="K321" s="41"/>
      <c r="L321" s="45"/>
      <c r="M321" s="245"/>
      <c r="N321" s="24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182</v>
      </c>
      <c r="AU321" s="18" t="s">
        <v>85</v>
      </c>
    </row>
    <row r="322" s="13" customFormat="1">
      <c r="A322" s="13"/>
      <c r="B322" s="247"/>
      <c r="C322" s="248"/>
      <c r="D322" s="242" t="s">
        <v>184</v>
      </c>
      <c r="E322" s="249" t="s">
        <v>1</v>
      </c>
      <c r="F322" s="250" t="s">
        <v>941</v>
      </c>
      <c r="G322" s="248"/>
      <c r="H322" s="249" t="s">
        <v>1</v>
      </c>
      <c r="I322" s="251"/>
      <c r="J322" s="248"/>
      <c r="K322" s="248"/>
      <c r="L322" s="252"/>
      <c r="M322" s="253"/>
      <c r="N322" s="254"/>
      <c r="O322" s="254"/>
      <c r="P322" s="254"/>
      <c r="Q322" s="254"/>
      <c r="R322" s="254"/>
      <c r="S322" s="254"/>
      <c r="T322" s="25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6" t="s">
        <v>184</v>
      </c>
      <c r="AU322" s="256" t="s">
        <v>85</v>
      </c>
      <c r="AV322" s="13" t="s">
        <v>21</v>
      </c>
      <c r="AW322" s="13" t="s">
        <v>34</v>
      </c>
      <c r="AX322" s="13" t="s">
        <v>77</v>
      </c>
      <c r="AY322" s="256" t="s">
        <v>173</v>
      </c>
    </row>
    <row r="323" s="14" customFormat="1">
      <c r="A323" s="14"/>
      <c r="B323" s="257"/>
      <c r="C323" s="258"/>
      <c r="D323" s="242" t="s">
        <v>184</v>
      </c>
      <c r="E323" s="259" t="s">
        <v>1</v>
      </c>
      <c r="F323" s="260" t="s">
        <v>942</v>
      </c>
      <c r="G323" s="258"/>
      <c r="H323" s="261">
        <v>4.6500000000000004</v>
      </c>
      <c r="I323" s="262"/>
      <c r="J323" s="258"/>
      <c r="K323" s="258"/>
      <c r="L323" s="263"/>
      <c r="M323" s="264"/>
      <c r="N323" s="265"/>
      <c r="O323" s="265"/>
      <c r="P323" s="265"/>
      <c r="Q323" s="265"/>
      <c r="R323" s="265"/>
      <c r="S323" s="265"/>
      <c r="T323" s="26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7" t="s">
        <v>184</v>
      </c>
      <c r="AU323" s="267" t="s">
        <v>85</v>
      </c>
      <c r="AV323" s="14" t="s">
        <v>85</v>
      </c>
      <c r="AW323" s="14" t="s">
        <v>34</v>
      </c>
      <c r="AX323" s="14" t="s">
        <v>77</v>
      </c>
      <c r="AY323" s="267" t="s">
        <v>173</v>
      </c>
    </row>
    <row r="324" s="13" customFormat="1">
      <c r="A324" s="13"/>
      <c r="B324" s="247"/>
      <c r="C324" s="248"/>
      <c r="D324" s="242" t="s">
        <v>184</v>
      </c>
      <c r="E324" s="249" t="s">
        <v>1</v>
      </c>
      <c r="F324" s="250" t="s">
        <v>943</v>
      </c>
      <c r="G324" s="248"/>
      <c r="H324" s="249" t="s">
        <v>1</v>
      </c>
      <c r="I324" s="251"/>
      <c r="J324" s="248"/>
      <c r="K324" s="248"/>
      <c r="L324" s="252"/>
      <c r="M324" s="253"/>
      <c r="N324" s="254"/>
      <c r="O324" s="254"/>
      <c r="P324" s="254"/>
      <c r="Q324" s="254"/>
      <c r="R324" s="254"/>
      <c r="S324" s="254"/>
      <c r="T324" s="25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6" t="s">
        <v>184</v>
      </c>
      <c r="AU324" s="256" t="s">
        <v>85</v>
      </c>
      <c r="AV324" s="13" t="s">
        <v>21</v>
      </c>
      <c r="AW324" s="13" t="s">
        <v>34</v>
      </c>
      <c r="AX324" s="13" t="s">
        <v>77</v>
      </c>
      <c r="AY324" s="256" t="s">
        <v>173</v>
      </c>
    </row>
    <row r="325" s="14" customFormat="1">
      <c r="A325" s="14"/>
      <c r="B325" s="257"/>
      <c r="C325" s="258"/>
      <c r="D325" s="242" t="s">
        <v>184</v>
      </c>
      <c r="E325" s="259" t="s">
        <v>1</v>
      </c>
      <c r="F325" s="260" t="s">
        <v>944</v>
      </c>
      <c r="G325" s="258"/>
      <c r="H325" s="261">
        <v>3.0190000000000001</v>
      </c>
      <c r="I325" s="262"/>
      <c r="J325" s="258"/>
      <c r="K325" s="258"/>
      <c r="L325" s="263"/>
      <c r="M325" s="264"/>
      <c r="N325" s="265"/>
      <c r="O325" s="265"/>
      <c r="P325" s="265"/>
      <c r="Q325" s="265"/>
      <c r="R325" s="265"/>
      <c r="S325" s="265"/>
      <c r="T325" s="26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7" t="s">
        <v>184</v>
      </c>
      <c r="AU325" s="267" t="s">
        <v>85</v>
      </c>
      <c r="AV325" s="14" t="s">
        <v>85</v>
      </c>
      <c r="AW325" s="14" t="s">
        <v>34</v>
      </c>
      <c r="AX325" s="14" t="s">
        <v>77</v>
      </c>
      <c r="AY325" s="267" t="s">
        <v>173</v>
      </c>
    </row>
    <row r="326" s="14" customFormat="1">
      <c r="A326" s="14"/>
      <c r="B326" s="257"/>
      <c r="C326" s="258"/>
      <c r="D326" s="242" t="s">
        <v>184</v>
      </c>
      <c r="E326" s="259" t="s">
        <v>1</v>
      </c>
      <c r="F326" s="260" t="s">
        <v>945</v>
      </c>
      <c r="G326" s="258"/>
      <c r="H326" s="261">
        <v>2.6240000000000001</v>
      </c>
      <c r="I326" s="262"/>
      <c r="J326" s="258"/>
      <c r="K326" s="258"/>
      <c r="L326" s="263"/>
      <c r="M326" s="264"/>
      <c r="N326" s="265"/>
      <c r="O326" s="265"/>
      <c r="P326" s="265"/>
      <c r="Q326" s="265"/>
      <c r="R326" s="265"/>
      <c r="S326" s="265"/>
      <c r="T326" s="26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7" t="s">
        <v>184</v>
      </c>
      <c r="AU326" s="267" t="s">
        <v>85</v>
      </c>
      <c r="AV326" s="14" t="s">
        <v>85</v>
      </c>
      <c r="AW326" s="14" t="s">
        <v>34</v>
      </c>
      <c r="AX326" s="14" t="s">
        <v>77</v>
      </c>
      <c r="AY326" s="267" t="s">
        <v>173</v>
      </c>
    </row>
    <row r="327" s="15" customFormat="1">
      <c r="A327" s="15"/>
      <c r="B327" s="268"/>
      <c r="C327" s="269"/>
      <c r="D327" s="242" t="s">
        <v>184</v>
      </c>
      <c r="E327" s="270" t="s">
        <v>1</v>
      </c>
      <c r="F327" s="271" t="s">
        <v>187</v>
      </c>
      <c r="G327" s="269"/>
      <c r="H327" s="272">
        <v>10.292999999999999</v>
      </c>
      <c r="I327" s="273"/>
      <c r="J327" s="269"/>
      <c r="K327" s="269"/>
      <c r="L327" s="274"/>
      <c r="M327" s="275"/>
      <c r="N327" s="276"/>
      <c r="O327" s="276"/>
      <c r="P327" s="276"/>
      <c r="Q327" s="276"/>
      <c r="R327" s="276"/>
      <c r="S327" s="276"/>
      <c r="T327" s="277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8" t="s">
        <v>184</v>
      </c>
      <c r="AU327" s="278" t="s">
        <v>85</v>
      </c>
      <c r="AV327" s="15" t="s">
        <v>180</v>
      </c>
      <c r="AW327" s="15" t="s">
        <v>34</v>
      </c>
      <c r="AX327" s="15" t="s">
        <v>21</v>
      </c>
      <c r="AY327" s="278" t="s">
        <v>173</v>
      </c>
    </row>
    <row r="328" s="2" customFormat="1">
      <c r="A328" s="39"/>
      <c r="B328" s="40"/>
      <c r="C328" s="229" t="s">
        <v>946</v>
      </c>
      <c r="D328" s="229" t="s">
        <v>175</v>
      </c>
      <c r="E328" s="230" t="s">
        <v>947</v>
      </c>
      <c r="F328" s="231" t="s">
        <v>948</v>
      </c>
      <c r="G328" s="232" t="s">
        <v>210</v>
      </c>
      <c r="H328" s="233">
        <v>10.292999999999999</v>
      </c>
      <c r="I328" s="234"/>
      <c r="J328" s="235">
        <f>ROUND(I328*H328,2)</f>
        <v>0</v>
      </c>
      <c r="K328" s="231" t="s">
        <v>179</v>
      </c>
      <c r="L328" s="45"/>
      <c r="M328" s="236" t="s">
        <v>1</v>
      </c>
      <c r="N328" s="237" t="s">
        <v>42</v>
      </c>
      <c r="O328" s="92"/>
      <c r="P328" s="238">
        <f>O328*H328</f>
        <v>0</v>
      </c>
      <c r="Q328" s="238">
        <v>0.048579999999999998</v>
      </c>
      <c r="R328" s="238">
        <f>Q328*H328</f>
        <v>0.5000339399999999</v>
      </c>
      <c r="S328" s="238">
        <v>0</v>
      </c>
      <c r="T328" s="23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0" t="s">
        <v>180</v>
      </c>
      <c r="AT328" s="240" t="s">
        <v>175</v>
      </c>
      <c r="AU328" s="240" t="s">
        <v>85</v>
      </c>
      <c r="AY328" s="18" t="s">
        <v>173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8" t="s">
        <v>21</v>
      </c>
      <c r="BK328" s="241">
        <f>ROUND(I328*H328,2)</f>
        <v>0</v>
      </c>
      <c r="BL328" s="18" t="s">
        <v>180</v>
      </c>
      <c r="BM328" s="240" t="s">
        <v>949</v>
      </c>
    </row>
    <row r="329" s="2" customFormat="1">
      <c r="A329" s="39"/>
      <c r="B329" s="40"/>
      <c r="C329" s="41"/>
      <c r="D329" s="242" t="s">
        <v>182</v>
      </c>
      <c r="E329" s="41"/>
      <c r="F329" s="243" t="s">
        <v>950</v>
      </c>
      <c r="G329" s="41"/>
      <c r="H329" s="41"/>
      <c r="I329" s="244"/>
      <c r="J329" s="41"/>
      <c r="K329" s="41"/>
      <c r="L329" s="45"/>
      <c r="M329" s="245"/>
      <c r="N329" s="246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182</v>
      </c>
      <c r="AU329" s="18" t="s">
        <v>85</v>
      </c>
    </row>
    <row r="330" s="2" customFormat="1" ht="16.5" customHeight="1">
      <c r="A330" s="39"/>
      <c r="B330" s="40"/>
      <c r="C330" s="229" t="s">
        <v>415</v>
      </c>
      <c r="D330" s="229" t="s">
        <v>175</v>
      </c>
      <c r="E330" s="230" t="s">
        <v>951</v>
      </c>
      <c r="F330" s="231" t="s">
        <v>952</v>
      </c>
      <c r="G330" s="232" t="s">
        <v>178</v>
      </c>
      <c r="H330" s="233">
        <v>24.329999999999998</v>
      </c>
      <c r="I330" s="234"/>
      <c r="J330" s="235">
        <f>ROUND(I330*H330,2)</f>
        <v>0</v>
      </c>
      <c r="K330" s="231" t="s">
        <v>179</v>
      </c>
      <c r="L330" s="45"/>
      <c r="M330" s="236" t="s">
        <v>1</v>
      </c>
      <c r="N330" s="237" t="s">
        <v>42</v>
      </c>
      <c r="O330" s="92"/>
      <c r="P330" s="238">
        <f>O330*H330</f>
        <v>0</v>
      </c>
      <c r="Q330" s="238">
        <v>0.0014357</v>
      </c>
      <c r="R330" s="238">
        <f>Q330*H330</f>
        <v>0.034930580999999995</v>
      </c>
      <c r="S330" s="238">
        <v>0</v>
      </c>
      <c r="T330" s="23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0" t="s">
        <v>180</v>
      </c>
      <c r="AT330" s="240" t="s">
        <v>175</v>
      </c>
      <c r="AU330" s="240" t="s">
        <v>85</v>
      </c>
      <c r="AY330" s="18" t="s">
        <v>173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21</v>
      </c>
      <c r="BK330" s="241">
        <f>ROUND(I330*H330,2)</f>
        <v>0</v>
      </c>
      <c r="BL330" s="18" t="s">
        <v>180</v>
      </c>
      <c r="BM330" s="240" t="s">
        <v>953</v>
      </c>
    </row>
    <row r="331" s="2" customFormat="1">
      <c r="A331" s="39"/>
      <c r="B331" s="40"/>
      <c r="C331" s="41"/>
      <c r="D331" s="242" t="s">
        <v>182</v>
      </c>
      <c r="E331" s="41"/>
      <c r="F331" s="243" t="s">
        <v>954</v>
      </c>
      <c r="G331" s="41"/>
      <c r="H331" s="41"/>
      <c r="I331" s="244"/>
      <c r="J331" s="41"/>
      <c r="K331" s="41"/>
      <c r="L331" s="45"/>
      <c r="M331" s="245"/>
      <c r="N331" s="246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182</v>
      </c>
      <c r="AU331" s="18" t="s">
        <v>85</v>
      </c>
    </row>
    <row r="332" s="13" customFormat="1">
      <c r="A332" s="13"/>
      <c r="B332" s="247"/>
      <c r="C332" s="248"/>
      <c r="D332" s="242" t="s">
        <v>184</v>
      </c>
      <c r="E332" s="249" t="s">
        <v>1</v>
      </c>
      <c r="F332" s="250" t="s">
        <v>955</v>
      </c>
      <c r="G332" s="248"/>
      <c r="H332" s="249" t="s">
        <v>1</v>
      </c>
      <c r="I332" s="251"/>
      <c r="J332" s="248"/>
      <c r="K332" s="248"/>
      <c r="L332" s="252"/>
      <c r="M332" s="253"/>
      <c r="N332" s="254"/>
      <c r="O332" s="254"/>
      <c r="P332" s="254"/>
      <c r="Q332" s="254"/>
      <c r="R332" s="254"/>
      <c r="S332" s="254"/>
      <c r="T332" s="25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6" t="s">
        <v>184</v>
      </c>
      <c r="AU332" s="256" t="s">
        <v>85</v>
      </c>
      <c r="AV332" s="13" t="s">
        <v>21</v>
      </c>
      <c r="AW332" s="13" t="s">
        <v>34</v>
      </c>
      <c r="AX332" s="13" t="s">
        <v>77</v>
      </c>
      <c r="AY332" s="256" t="s">
        <v>173</v>
      </c>
    </row>
    <row r="333" s="14" customFormat="1">
      <c r="A333" s="14"/>
      <c r="B333" s="257"/>
      <c r="C333" s="258"/>
      <c r="D333" s="242" t="s">
        <v>184</v>
      </c>
      <c r="E333" s="259" t="s">
        <v>1</v>
      </c>
      <c r="F333" s="260" t="s">
        <v>956</v>
      </c>
      <c r="G333" s="258"/>
      <c r="H333" s="261">
        <v>7.4080000000000004</v>
      </c>
      <c r="I333" s="262"/>
      <c r="J333" s="258"/>
      <c r="K333" s="258"/>
      <c r="L333" s="263"/>
      <c r="M333" s="264"/>
      <c r="N333" s="265"/>
      <c r="O333" s="265"/>
      <c r="P333" s="265"/>
      <c r="Q333" s="265"/>
      <c r="R333" s="265"/>
      <c r="S333" s="265"/>
      <c r="T333" s="26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7" t="s">
        <v>184</v>
      </c>
      <c r="AU333" s="267" t="s">
        <v>85</v>
      </c>
      <c r="AV333" s="14" t="s">
        <v>85</v>
      </c>
      <c r="AW333" s="14" t="s">
        <v>34</v>
      </c>
      <c r="AX333" s="14" t="s">
        <v>77</v>
      </c>
      <c r="AY333" s="267" t="s">
        <v>173</v>
      </c>
    </row>
    <row r="334" s="14" customFormat="1">
      <c r="A334" s="14"/>
      <c r="B334" s="257"/>
      <c r="C334" s="258"/>
      <c r="D334" s="242" t="s">
        <v>184</v>
      </c>
      <c r="E334" s="259" t="s">
        <v>1</v>
      </c>
      <c r="F334" s="260" t="s">
        <v>957</v>
      </c>
      <c r="G334" s="258"/>
      <c r="H334" s="261">
        <v>2.222</v>
      </c>
      <c r="I334" s="262"/>
      <c r="J334" s="258"/>
      <c r="K334" s="258"/>
      <c r="L334" s="263"/>
      <c r="M334" s="264"/>
      <c r="N334" s="265"/>
      <c r="O334" s="265"/>
      <c r="P334" s="265"/>
      <c r="Q334" s="265"/>
      <c r="R334" s="265"/>
      <c r="S334" s="265"/>
      <c r="T334" s="26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7" t="s">
        <v>184</v>
      </c>
      <c r="AU334" s="267" t="s">
        <v>85</v>
      </c>
      <c r="AV334" s="14" t="s">
        <v>85</v>
      </c>
      <c r="AW334" s="14" t="s">
        <v>34</v>
      </c>
      <c r="AX334" s="14" t="s">
        <v>77</v>
      </c>
      <c r="AY334" s="267" t="s">
        <v>173</v>
      </c>
    </row>
    <row r="335" s="13" customFormat="1">
      <c r="A335" s="13"/>
      <c r="B335" s="247"/>
      <c r="C335" s="248"/>
      <c r="D335" s="242" t="s">
        <v>184</v>
      </c>
      <c r="E335" s="249" t="s">
        <v>1</v>
      </c>
      <c r="F335" s="250" t="s">
        <v>943</v>
      </c>
      <c r="G335" s="248"/>
      <c r="H335" s="249" t="s">
        <v>1</v>
      </c>
      <c r="I335" s="251"/>
      <c r="J335" s="248"/>
      <c r="K335" s="248"/>
      <c r="L335" s="252"/>
      <c r="M335" s="253"/>
      <c r="N335" s="254"/>
      <c r="O335" s="254"/>
      <c r="P335" s="254"/>
      <c r="Q335" s="254"/>
      <c r="R335" s="254"/>
      <c r="S335" s="254"/>
      <c r="T335" s="25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6" t="s">
        <v>184</v>
      </c>
      <c r="AU335" s="256" t="s">
        <v>85</v>
      </c>
      <c r="AV335" s="13" t="s">
        <v>21</v>
      </c>
      <c r="AW335" s="13" t="s">
        <v>34</v>
      </c>
      <c r="AX335" s="13" t="s">
        <v>77</v>
      </c>
      <c r="AY335" s="256" t="s">
        <v>173</v>
      </c>
    </row>
    <row r="336" s="14" customFormat="1">
      <c r="A336" s="14"/>
      <c r="B336" s="257"/>
      <c r="C336" s="258"/>
      <c r="D336" s="242" t="s">
        <v>184</v>
      </c>
      <c r="E336" s="259" t="s">
        <v>1</v>
      </c>
      <c r="F336" s="260" t="s">
        <v>958</v>
      </c>
      <c r="G336" s="258"/>
      <c r="H336" s="261">
        <v>6.7080000000000002</v>
      </c>
      <c r="I336" s="262"/>
      <c r="J336" s="258"/>
      <c r="K336" s="258"/>
      <c r="L336" s="263"/>
      <c r="M336" s="264"/>
      <c r="N336" s="265"/>
      <c r="O336" s="265"/>
      <c r="P336" s="265"/>
      <c r="Q336" s="265"/>
      <c r="R336" s="265"/>
      <c r="S336" s="265"/>
      <c r="T336" s="26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7" t="s">
        <v>184</v>
      </c>
      <c r="AU336" s="267" t="s">
        <v>85</v>
      </c>
      <c r="AV336" s="14" t="s">
        <v>85</v>
      </c>
      <c r="AW336" s="14" t="s">
        <v>34</v>
      </c>
      <c r="AX336" s="14" t="s">
        <v>77</v>
      </c>
      <c r="AY336" s="267" t="s">
        <v>173</v>
      </c>
    </row>
    <row r="337" s="14" customFormat="1">
      <c r="A337" s="14"/>
      <c r="B337" s="257"/>
      <c r="C337" s="258"/>
      <c r="D337" s="242" t="s">
        <v>184</v>
      </c>
      <c r="E337" s="259" t="s">
        <v>1</v>
      </c>
      <c r="F337" s="260" t="s">
        <v>959</v>
      </c>
      <c r="G337" s="258"/>
      <c r="H337" s="261">
        <v>5.8319999999999999</v>
      </c>
      <c r="I337" s="262"/>
      <c r="J337" s="258"/>
      <c r="K337" s="258"/>
      <c r="L337" s="263"/>
      <c r="M337" s="264"/>
      <c r="N337" s="265"/>
      <c r="O337" s="265"/>
      <c r="P337" s="265"/>
      <c r="Q337" s="265"/>
      <c r="R337" s="265"/>
      <c r="S337" s="265"/>
      <c r="T337" s="26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7" t="s">
        <v>184</v>
      </c>
      <c r="AU337" s="267" t="s">
        <v>85</v>
      </c>
      <c r="AV337" s="14" t="s">
        <v>85</v>
      </c>
      <c r="AW337" s="14" t="s">
        <v>34</v>
      </c>
      <c r="AX337" s="14" t="s">
        <v>77</v>
      </c>
      <c r="AY337" s="267" t="s">
        <v>173</v>
      </c>
    </row>
    <row r="338" s="14" customFormat="1">
      <c r="A338" s="14"/>
      <c r="B338" s="257"/>
      <c r="C338" s="258"/>
      <c r="D338" s="242" t="s">
        <v>184</v>
      </c>
      <c r="E338" s="259" t="s">
        <v>1</v>
      </c>
      <c r="F338" s="260" t="s">
        <v>960</v>
      </c>
      <c r="G338" s="258"/>
      <c r="H338" s="261">
        <v>2.1600000000000001</v>
      </c>
      <c r="I338" s="262"/>
      <c r="J338" s="258"/>
      <c r="K338" s="258"/>
      <c r="L338" s="263"/>
      <c r="M338" s="264"/>
      <c r="N338" s="265"/>
      <c r="O338" s="265"/>
      <c r="P338" s="265"/>
      <c r="Q338" s="265"/>
      <c r="R338" s="265"/>
      <c r="S338" s="265"/>
      <c r="T338" s="26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7" t="s">
        <v>184</v>
      </c>
      <c r="AU338" s="267" t="s">
        <v>85</v>
      </c>
      <c r="AV338" s="14" t="s">
        <v>85</v>
      </c>
      <c r="AW338" s="14" t="s">
        <v>34</v>
      </c>
      <c r="AX338" s="14" t="s">
        <v>77</v>
      </c>
      <c r="AY338" s="267" t="s">
        <v>173</v>
      </c>
    </row>
    <row r="339" s="15" customFormat="1">
      <c r="A339" s="15"/>
      <c r="B339" s="268"/>
      <c r="C339" s="269"/>
      <c r="D339" s="242" t="s">
        <v>184</v>
      </c>
      <c r="E339" s="270" t="s">
        <v>1</v>
      </c>
      <c r="F339" s="271" t="s">
        <v>187</v>
      </c>
      <c r="G339" s="269"/>
      <c r="H339" s="272">
        <v>24.329999999999998</v>
      </c>
      <c r="I339" s="273"/>
      <c r="J339" s="269"/>
      <c r="K339" s="269"/>
      <c r="L339" s="274"/>
      <c r="M339" s="275"/>
      <c r="N339" s="276"/>
      <c r="O339" s="276"/>
      <c r="P339" s="276"/>
      <c r="Q339" s="276"/>
      <c r="R339" s="276"/>
      <c r="S339" s="276"/>
      <c r="T339" s="277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8" t="s">
        <v>184</v>
      </c>
      <c r="AU339" s="278" t="s">
        <v>85</v>
      </c>
      <c r="AV339" s="15" t="s">
        <v>180</v>
      </c>
      <c r="AW339" s="15" t="s">
        <v>34</v>
      </c>
      <c r="AX339" s="15" t="s">
        <v>21</v>
      </c>
      <c r="AY339" s="278" t="s">
        <v>173</v>
      </c>
    </row>
    <row r="340" s="2" customFormat="1" ht="16.5" customHeight="1">
      <c r="A340" s="39"/>
      <c r="B340" s="40"/>
      <c r="C340" s="229" t="s">
        <v>422</v>
      </c>
      <c r="D340" s="229" t="s">
        <v>175</v>
      </c>
      <c r="E340" s="230" t="s">
        <v>961</v>
      </c>
      <c r="F340" s="231" t="s">
        <v>962</v>
      </c>
      <c r="G340" s="232" t="s">
        <v>178</v>
      </c>
      <c r="H340" s="233">
        <v>24.329999999999998</v>
      </c>
      <c r="I340" s="234"/>
      <c r="J340" s="235">
        <f>ROUND(I340*H340,2)</f>
        <v>0</v>
      </c>
      <c r="K340" s="231" t="s">
        <v>179</v>
      </c>
      <c r="L340" s="45"/>
      <c r="M340" s="236" t="s">
        <v>1</v>
      </c>
      <c r="N340" s="237" t="s">
        <v>42</v>
      </c>
      <c r="O340" s="92"/>
      <c r="P340" s="238">
        <f>O340*H340</f>
        <v>0</v>
      </c>
      <c r="Q340" s="238">
        <v>3.6000000000000001E-05</v>
      </c>
      <c r="R340" s="238">
        <f>Q340*H340</f>
        <v>0.00087588</v>
      </c>
      <c r="S340" s="238">
        <v>0</v>
      </c>
      <c r="T340" s="23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0" t="s">
        <v>180</v>
      </c>
      <c r="AT340" s="240" t="s">
        <v>175</v>
      </c>
      <c r="AU340" s="240" t="s">
        <v>85</v>
      </c>
      <c r="AY340" s="18" t="s">
        <v>173</v>
      </c>
      <c r="BE340" s="241">
        <f>IF(N340="základní",J340,0)</f>
        <v>0</v>
      </c>
      <c r="BF340" s="241">
        <f>IF(N340="snížená",J340,0)</f>
        <v>0</v>
      </c>
      <c r="BG340" s="241">
        <f>IF(N340="zákl. přenesená",J340,0)</f>
        <v>0</v>
      </c>
      <c r="BH340" s="241">
        <f>IF(N340="sníž. přenesená",J340,0)</f>
        <v>0</v>
      </c>
      <c r="BI340" s="241">
        <f>IF(N340="nulová",J340,0)</f>
        <v>0</v>
      </c>
      <c r="BJ340" s="18" t="s">
        <v>21</v>
      </c>
      <c r="BK340" s="241">
        <f>ROUND(I340*H340,2)</f>
        <v>0</v>
      </c>
      <c r="BL340" s="18" t="s">
        <v>180</v>
      </c>
      <c r="BM340" s="240" t="s">
        <v>963</v>
      </c>
    </row>
    <row r="341" s="2" customFormat="1">
      <c r="A341" s="39"/>
      <c r="B341" s="40"/>
      <c r="C341" s="41"/>
      <c r="D341" s="242" t="s">
        <v>182</v>
      </c>
      <c r="E341" s="41"/>
      <c r="F341" s="243" t="s">
        <v>964</v>
      </c>
      <c r="G341" s="41"/>
      <c r="H341" s="41"/>
      <c r="I341" s="244"/>
      <c r="J341" s="41"/>
      <c r="K341" s="41"/>
      <c r="L341" s="45"/>
      <c r="M341" s="245"/>
      <c r="N341" s="246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182</v>
      </c>
      <c r="AU341" s="18" t="s">
        <v>85</v>
      </c>
    </row>
    <row r="342" s="12" customFormat="1" ht="22.8" customHeight="1">
      <c r="A342" s="12"/>
      <c r="B342" s="213"/>
      <c r="C342" s="214"/>
      <c r="D342" s="215" t="s">
        <v>76</v>
      </c>
      <c r="E342" s="227" t="s">
        <v>91</v>
      </c>
      <c r="F342" s="227" t="s">
        <v>386</v>
      </c>
      <c r="G342" s="214"/>
      <c r="H342" s="214"/>
      <c r="I342" s="217"/>
      <c r="J342" s="228">
        <f>BK342</f>
        <v>0</v>
      </c>
      <c r="K342" s="214"/>
      <c r="L342" s="219"/>
      <c r="M342" s="220"/>
      <c r="N342" s="221"/>
      <c r="O342" s="221"/>
      <c r="P342" s="222">
        <f>SUM(P343:P471)</f>
        <v>0</v>
      </c>
      <c r="Q342" s="221"/>
      <c r="R342" s="222">
        <f>SUM(R343:R471)</f>
        <v>66.378839509380995</v>
      </c>
      <c r="S342" s="221"/>
      <c r="T342" s="223">
        <f>SUM(T343:T471)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4" t="s">
        <v>21</v>
      </c>
      <c r="AT342" s="225" t="s">
        <v>76</v>
      </c>
      <c r="AU342" s="225" t="s">
        <v>21</v>
      </c>
      <c r="AY342" s="224" t="s">
        <v>173</v>
      </c>
      <c r="BK342" s="226">
        <f>SUM(BK343:BK471)</f>
        <v>0</v>
      </c>
    </row>
    <row r="343" s="2" customFormat="1" ht="16.5" customHeight="1">
      <c r="A343" s="39"/>
      <c r="B343" s="40"/>
      <c r="C343" s="229" t="s">
        <v>426</v>
      </c>
      <c r="D343" s="229" t="s">
        <v>175</v>
      </c>
      <c r="E343" s="230" t="s">
        <v>965</v>
      </c>
      <c r="F343" s="231" t="s">
        <v>966</v>
      </c>
      <c r="G343" s="232" t="s">
        <v>210</v>
      </c>
      <c r="H343" s="233">
        <v>1.3799999999999999</v>
      </c>
      <c r="I343" s="234"/>
      <c r="J343" s="235">
        <f>ROUND(I343*H343,2)</f>
        <v>0</v>
      </c>
      <c r="K343" s="231" t="s">
        <v>179</v>
      </c>
      <c r="L343" s="45"/>
      <c r="M343" s="236" t="s">
        <v>1</v>
      </c>
      <c r="N343" s="237" t="s">
        <v>42</v>
      </c>
      <c r="O343" s="92"/>
      <c r="P343" s="238">
        <f>O343*H343</f>
        <v>0</v>
      </c>
      <c r="Q343" s="238">
        <v>2.4705729999999999</v>
      </c>
      <c r="R343" s="238">
        <f>Q343*H343</f>
        <v>3.4093907399999996</v>
      </c>
      <c r="S343" s="238">
        <v>0</v>
      </c>
      <c r="T343" s="23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0" t="s">
        <v>180</v>
      </c>
      <c r="AT343" s="240" t="s">
        <v>175</v>
      </c>
      <c r="AU343" s="240" t="s">
        <v>85</v>
      </c>
      <c r="AY343" s="18" t="s">
        <v>173</v>
      </c>
      <c r="BE343" s="241">
        <f>IF(N343="základní",J343,0)</f>
        <v>0</v>
      </c>
      <c r="BF343" s="241">
        <f>IF(N343="snížená",J343,0)</f>
        <v>0</v>
      </c>
      <c r="BG343" s="241">
        <f>IF(N343="zákl. přenesená",J343,0)</f>
        <v>0</v>
      </c>
      <c r="BH343" s="241">
        <f>IF(N343="sníž. přenesená",J343,0)</f>
        <v>0</v>
      </c>
      <c r="BI343" s="241">
        <f>IF(N343="nulová",J343,0)</f>
        <v>0</v>
      </c>
      <c r="BJ343" s="18" t="s">
        <v>21</v>
      </c>
      <c r="BK343" s="241">
        <f>ROUND(I343*H343,2)</f>
        <v>0</v>
      </c>
      <c r="BL343" s="18" t="s">
        <v>180</v>
      </c>
      <c r="BM343" s="240" t="s">
        <v>967</v>
      </c>
    </row>
    <row r="344" s="2" customFormat="1">
      <c r="A344" s="39"/>
      <c r="B344" s="40"/>
      <c r="C344" s="41"/>
      <c r="D344" s="242" t="s">
        <v>182</v>
      </c>
      <c r="E344" s="41"/>
      <c r="F344" s="243" t="s">
        <v>968</v>
      </c>
      <c r="G344" s="41"/>
      <c r="H344" s="41"/>
      <c r="I344" s="244"/>
      <c r="J344" s="41"/>
      <c r="K344" s="41"/>
      <c r="L344" s="45"/>
      <c r="M344" s="245"/>
      <c r="N344" s="246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182</v>
      </c>
      <c r="AU344" s="18" t="s">
        <v>85</v>
      </c>
    </row>
    <row r="345" s="14" customFormat="1">
      <c r="A345" s="14"/>
      <c r="B345" s="257"/>
      <c r="C345" s="258"/>
      <c r="D345" s="242" t="s">
        <v>184</v>
      </c>
      <c r="E345" s="259" t="s">
        <v>1</v>
      </c>
      <c r="F345" s="260" t="s">
        <v>969</v>
      </c>
      <c r="G345" s="258"/>
      <c r="H345" s="261">
        <v>0.73799999999999999</v>
      </c>
      <c r="I345" s="262"/>
      <c r="J345" s="258"/>
      <c r="K345" s="258"/>
      <c r="L345" s="263"/>
      <c r="M345" s="264"/>
      <c r="N345" s="265"/>
      <c r="O345" s="265"/>
      <c r="P345" s="265"/>
      <c r="Q345" s="265"/>
      <c r="R345" s="265"/>
      <c r="S345" s="265"/>
      <c r="T345" s="26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7" t="s">
        <v>184</v>
      </c>
      <c r="AU345" s="267" t="s">
        <v>85</v>
      </c>
      <c r="AV345" s="14" t="s">
        <v>85</v>
      </c>
      <c r="AW345" s="14" t="s">
        <v>34</v>
      </c>
      <c r="AX345" s="14" t="s">
        <v>77</v>
      </c>
      <c r="AY345" s="267" t="s">
        <v>173</v>
      </c>
    </row>
    <row r="346" s="14" customFormat="1">
      <c r="A346" s="14"/>
      <c r="B346" s="257"/>
      <c r="C346" s="258"/>
      <c r="D346" s="242" t="s">
        <v>184</v>
      </c>
      <c r="E346" s="259" t="s">
        <v>1</v>
      </c>
      <c r="F346" s="260" t="s">
        <v>970</v>
      </c>
      <c r="G346" s="258"/>
      <c r="H346" s="261">
        <v>0.64200000000000002</v>
      </c>
      <c r="I346" s="262"/>
      <c r="J346" s="258"/>
      <c r="K346" s="258"/>
      <c r="L346" s="263"/>
      <c r="M346" s="264"/>
      <c r="N346" s="265"/>
      <c r="O346" s="265"/>
      <c r="P346" s="265"/>
      <c r="Q346" s="265"/>
      <c r="R346" s="265"/>
      <c r="S346" s="265"/>
      <c r="T346" s="26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7" t="s">
        <v>184</v>
      </c>
      <c r="AU346" s="267" t="s">
        <v>85</v>
      </c>
      <c r="AV346" s="14" t="s">
        <v>85</v>
      </c>
      <c r="AW346" s="14" t="s">
        <v>34</v>
      </c>
      <c r="AX346" s="14" t="s">
        <v>77</v>
      </c>
      <c r="AY346" s="267" t="s">
        <v>173</v>
      </c>
    </row>
    <row r="347" s="15" customFormat="1">
      <c r="A347" s="15"/>
      <c r="B347" s="268"/>
      <c r="C347" s="269"/>
      <c r="D347" s="242" t="s">
        <v>184</v>
      </c>
      <c r="E347" s="270" t="s">
        <v>1</v>
      </c>
      <c r="F347" s="271" t="s">
        <v>187</v>
      </c>
      <c r="G347" s="269"/>
      <c r="H347" s="272">
        <v>1.3799999999999999</v>
      </c>
      <c r="I347" s="273"/>
      <c r="J347" s="269"/>
      <c r="K347" s="269"/>
      <c r="L347" s="274"/>
      <c r="M347" s="275"/>
      <c r="N347" s="276"/>
      <c r="O347" s="276"/>
      <c r="P347" s="276"/>
      <c r="Q347" s="276"/>
      <c r="R347" s="276"/>
      <c r="S347" s="276"/>
      <c r="T347" s="277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8" t="s">
        <v>184</v>
      </c>
      <c r="AU347" s="278" t="s">
        <v>85</v>
      </c>
      <c r="AV347" s="15" t="s">
        <v>180</v>
      </c>
      <c r="AW347" s="15" t="s">
        <v>34</v>
      </c>
      <c r="AX347" s="15" t="s">
        <v>21</v>
      </c>
      <c r="AY347" s="278" t="s">
        <v>173</v>
      </c>
    </row>
    <row r="348" s="2" customFormat="1" ht="16.5" customHeight="1">
      <c r="A348" s="39"/>
      <c r="B348" s="40"/>
      <c r="C348" s="229" t="s">
        <v>433</v>
      </c>
      <c r="D348" s="229" t="s">
        <v>175</v>
      </c>
      <c r="E348" s="230" t="s">
        <v>971</v>
      </c>
      <c r="F348" s="231" t="s">
        <v>972</v>
      </c>
      <c r="G348" s="232" t="s">
        <v>210</v>
      </c>
      <c r="H348" s="233">
        <v>0.5</v>
      </c>
      <c r="I348" s="234"/>
      <c r="J348" s="235">
        <f>ROUND(I348*H348,2)</f>
        <v>0</v>
      </c>
      <c r="K348" s="231" t="s">
        <v>179</v>
      </c>
      <c r="L348" s="45"/>
      <c r="M348" s="236" t="s">
        <v>1</v>
      </c>
      <c r="N348" s="237" t="s">
        <v>42</v>
      </c>
      <c r="O348" s="92"/>
      <c r="P348" s="238">
        <f>O348*H348</f>
        <v>0</v>
      </c>
      <c r="Q348" s="238">
        <v>2.4778600000000002</v>
      </c>
      <c r="R348" s="238">
        <f>Q348*H348</f>
        <v>1.2389300000000001</v>
      </c>
      <c r="S348" s="238">
        <v>0</v>
      </c>
      <c r="T348" s="23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0" t="s">
        <v>180</v>
      </c>
      <c r="AT348" s="240" t="s">
        <v>175</v>
      </c>
      <c r="AU348" s="240" t="s">
        <v>85</v>
      </c>
      <c r="AY348" s="18" t="s">
        <v>173</v>
      </c>
      <c r="BE348" s="241">
        <f>IF(N348="základní",J348,0)</f>
        <v>0</v>
      </c>
      <c r="BF348" s="241">
        <f>IF(N348="snížená",J348,0)</f>
        <v>0</v>
      </c>
      <c r="BG348" s="241">
        <f>IF(N348="zákl. přenesená",J348,0)</f>
        <v>0</v>
      </c>
      <c r="BH348" s="241">
        <f>IF(N348="sníž. přenesená",J348,0)</f>
        <v>0</v>
      </c>
      <c r="BI348" s="241">
        <f>IF(N348="nulová",J348,0)</f>
        <v>0</v>
      </c>
      <c r="BJ348" s="18" t="s">
        <v>21</v>
      </c>
      <c r="BK348" s="241">
        <f>ROUND(I348*H348,2)</f>
        <v>0</v>
      </c>
      <c r="BL348" s="18" t="s">
        <v>180</v>
      </c>
      <c r="BM348" s="240" t="s">
        <v>973</v>
      </c>
    </row>
    <row r="349" s="2" customFormat="1">
      <c r="A349" s="39"/>
      <c r="B349" s="40"/>
      <c r="C349" s="41"/>
      <c r="D349" s="242" t="s">
        <v>182</v>
      </c>
      <c r="E349" s="41"/>
      <c r="F349" s="243" t="s">
        <v>974</v>
      </c>
      <c r="G349" s="41"/>
      <c r="H349" s="41"/>
      <c r="I349" s="244"/>
      <c r="J349" s="41"/>
      <c r="K349" s="41"/>
      <c r="L349" s="45"/>
      <c r="M349" s="245"/>
      <c r="N349" s="246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182</v>
      </c>
      <c r="AU349" s="18" t="s">
        <v>85</v>
      </c>
    </row>
    <row r="350" s="13" customFormat="1">
      <c r="A350" s="13"/>
      <c r="B350" s="247"/>
      <c r="C350" s="248"/>
      <c r="D350" s="242" t="s">
        <v>184</v>
      </c>
      <c r="E350" s="249" t="s">
        <v>1</v>
      </c>
      <c r="F350" s="250" t="s">
        <v>975</v>
      </c>
      <c r="G350" s="248"/>
      <c r="H350" s="249" t="s">
        <v>1</v>
      </c>
      <c r="I350" s="251"/>
      <c r="J350" s="248"/>
      <c r="K350" s="248"/>
      <c r="L350" s="252"/>
      <c r="M350" s="253"/>
      <c r="N350" s="254"/>
      <c r="O350" s="254"/>
      <c r="P350" s="254"/>
      <c r="Q350" s="254"/>
      <c r="R350" s="254"/>
      <c r="S350" s="254"/>
      <c r="T350" s="25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6" t="s">
        <v>184</v>
      </c>
      <c r="AU350" s="256" t="s">
        <v>85</v>
      </c>
      <c r="AV350" s="13" t="s">
        <v>21</v>
      </c>
      <c r="AW350" s="13" t="s">
        <v>34</v>
      </c>
      <c r="AX350" s="13" t="s">
        <v>77</v>
      </c>
      <c r="AY350" s="256" t="s">
        <v>173</v>
      </c>
    </row>
    <row r="351" s="14" customFormat="1">
      <c r="A351" s="14"/>
      <c r="B351" s="257"/>
      <c r="C351" s="258"/>
      <c r="D351" s="242" t="s">
        <v>184</v>
      </c>
      <c r="E351" s="259" t="s">
        <v>1</v>
      </c>
      <c r="F351" s="260" t="s">
        <v>976</v>
      </c>
      <c r="G351" s="258"/>
      <c r="H351" s="261">
        <v>0.5</v>
      </c>
      <c r="I351" s="262"/>
      <c r="J351" s="258"/>
      <c r="K351" s="258"/>
      <c r="L351" s="263"/>
      <c r="M351" s="264"/>
      <c r="N351" s="265"/>
      <c r="O351" s="265"/>
      <c r="P351" s="265"/>
      <c r="Q351" s="265"/>
      <c r="R351" s="265"/>
      <c r="S351" s="265"/>
      <c r="T351" s="26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7" t="s">
        <v>184</v>
      </c>
      <c r="AU351" s="267" t="s">
        <v>85</v>
      </c>
      <c r="AV351" s="14" t="s">
        <v>85</v>
      </c>
      <c r="AW351" s="14" t="s">
        <v>34</v>
      </c>
      <c r="AX351" s="14" t="s">
        <v>77</v>
      </c>
      <c r="AY351" s="267" t="s">
        <v>173</v>
      </c>
    </row>
    <row r="352" s="15" customFormat="1">
      <c r="A352" s="15"/>
      <c r="B352" s="268"/>
      <c r="C352" s="269"/>
      <c r="D352" s="242" t="s">
        <v>184</v>
      </c>
      <c r="E352" s="270" t="s">
        <v>1</v>
      </c>
      <c r="F352" s="271" t="s">
        <v>187</v>
      </c>
      <c r="G352" s="269"/>
      <c r="H352" s="272">
        <v>0.5</v>
      </c>
      <c r="I352" s="273"/>
      <c r="J352" s="269"/>
      <c r="K352" s="269"/>
      <c r="L352" s="274"/>
      <c r="M352" s="275"/>
      <c r="N352" s="276"/>
      <c r="O352" s="276"/>
      <c r="P352" s="276"/>
      <c r="Q352" s="276"/>
      <c r="R352" s="276"/>
      <c r="S352" s="276"/>
      <c r="T352" s="277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8" t="s">
        <v>184</v>
      </c>
      <c r="AU352" s="278" t="s">
        <v>85</v>
      </c>
      <c r="AV352" s="15" t="s">
        <v>180</v>
      </c>
      <c r="AW352" s="15" t="s">
        <v>34</v>
      </c>
      <c r="AX352" s="15" t="s">
        <v>21</v>
      </c>
      <c r="AY352" s="278" t="s">
        <v>173</v>
      </c>
    </row>
    <row r="353" s="2" customFormat="1">
      <c r="A353" s="39"/>
      <c r="B353" s="40"/>
      <c r="C353" s="229" t="s">
        <v>977</v>
      </c>
      <c r="D353" s="229" t="s">
        <v>175</v>
      </c>
      <c r="E353" s="230" t="s">
        <v>978</v>
      </c>
      <c r="F353" s="231" t="s">
        <v>979</v>
      </c>
      <c r="G353" s="232" t="s">
        <v>210</v>
      </c>
      <c r="H353" s="233">
        <v>0.5</v>
      </c>
      <c r="I353" s="234"/>
      <c r="J353" s="235">
        <f>ROUND(I353*H353,2)</f>
        <v>0</v>
      </c>
      <c r="K353" s="231" t="s">
        <v>179</v>
      </c>
      <c r="L353" s="45"/>
      <c r="M353" s="236" t="s">
        <v>1</v>
      </c>
      <c r="N353" s="237" t="s">
        <v>42</v>
      </c>
      <c r="O353" s="92"/>
      <c r="P353" s="238">
        <f>O353*H353</f>
        <v>0</v>
      </c>
      <c r="Q353" s="238">
        <v>0.048579999999999998</v>
      </c>
      <c r="R353" s="238">
        <f>Q353*H353</f>
        <v>0.024289999999999999</v>
      </c>
      <c r="S353" s="238">
        <v>0</v>
      </c>
      <c r="T353" s="23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0" t="s">
        <v>180</v>
      </c>
      <c r="AT353" s="240" t="s">
        <v>175</v>
      </c>
      <c r="AU353" s="240" t="s">
        <v>85</v>
      </c>
      <c r="AY353" s="18" t="s">
        <v>173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8" t="s">
        <v>21</v>
      </c>
      <c r="BK353" s="241">
        <f>ROUND(I353*H353,2)</f>
        <v>0</v>
      </c>
      <c r="BL353" s="18" t="s">
        <v>180</v>
      </c>
      <c r="BM353" s="240" t="s">
        <v>980</v>
      </c>
    </row>
    <row r="354" s="2" customFormat="1">
      <c r="A354" s="39"/>
      <c r="B354" s="40"/>
      <c r="C354" s="41"/>
      <c r="D354" s="242" t="s">
        <v>182</v>
      </c>
      <c r="E354" s="41"/>
      <c r="F354" s="243" t="s">
        <v>981</v>
      </c>
      <c r="G354" s="41"/>
      <c r="H354" s="41"/>
      <c r="I354" s="244"/>
      <c r="J354" s="41"/>
      <c r="K354" s="41"/>
      <c r="L354" s="45"/>
      <c r="M354" s="245"/>
      <c r="N354" s="246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182</v>
      </c>
      <c r="AU354" s="18" t="s">
        <v>85</v>
      </c>
    </row>
    <row r="355" s="2" customFormat="1">
      <c r="A355" s="39"/>
      <c r="B355" s="40"/>
      <c r="C355" s="229" t="s">
        <v>438</v>
      </c>
      <c r="D355" s="229" t="s">
        <v>175</v>
      </c>
      <c r="E355" s="230" t="s">
        <v>982</v>
      </c>
      <c r="F355" s="231" t="s">
        <v>983</v>
      </c>
      <c r="G355" s="232" t="s">
        <v>178</v>
      </c>
      <c r="H355" s="233">
        <v>6.2380000000000004</v>
      </c>
      <c r="I355" s="234"/>
      <c r="J355" s="235">
        <f>ROUND(I355*H355,2)</f>
        <v>0</v>
      </c>
      <c r="K355" s="231" t="s">
        <v>179</v>
      </c>
      <c r="L355" s="45"/>
      <c r="M355" s="236" t="s">
        <v>1</v>
      </c>
      <c r="N355" s="237" t="s">
        <v>42</v>
      </c>
      <c r="O355" s="92"/>
      <c r="P355" s="238">
        <f>O355*H355</f>
        <v>0</v>
      </c>
      <c r="Q355" s="238">
        <v>0.025188060000000002</v>
      </c>
      <c r="R355" s="238">
        <f>Q355*H355</f>
        <v>0.15712311828000003</v>
      </c>
      <c r="S355" s="238">
        <v>0</v>
      </c>
      <c r="T355" s="23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0" t="s">
        <v>180</v>
      </c>
      <c r="AT355" s="240" t="s">
        <v>175</v>
      </c>
      <c r="AU355" s="240" t="s">
        <v>85</v>
      </c>
      <c r="AY355" s="18" t="s">
        <v>173</v>
      </c>
      <c r="BE355" s="241">
        <f>IF(N355="základní",J355,0)</f>
        <v>0</v>
      </c>
      <c r="BF355" s="241">
        <f>IF(N355="snížená",J355,0)</f>
        <v>0</v>
      </c>
      <c r="BG355" s="241">
        <f>IF(N355="zákl. přenesená",J355,0)</f>
        <v>0</v>
      </c>
      <c r="BH355" s="241">
        <f>IF(N355="sníž. přenesená",J355,0)</f>
        <v>0</v>
      </c>
      <c r="BI355" s="241">
        <f>IF(N355="nulová",J355,0)</f>
        <v>0</v>
      </c>
      <c r="BJ355" s="18" t="s">
        <v>21</v>
      </c>
      <c r="BK355" s="241">
        <f>ROUND(I355*H355,2)</f>
        <v>0</v>
      </c>
      <c r="BL355" s="18" t="s">
        <v>180</v>
      </c>
      <c r="BM355" s="240" t="s">
        <v>984</v>
      </c>
    </row>
    <row r="356" s="2" customFormat="1">
      <c r="A356" s="39"/>
      <c r="B356" s="40"/>
      <c r="C356" s="41"/>
      <c r="D356" s="242" t="s">
        <v>182</v>
      </c>
      <c r="E356" s="41"/>
      <c r="F356" s="243" t="s">
        <v>985</v>
      </c>
      <c r="G356" s="41"/>
      <c r="H356" s="41"/>
      <c r="I356" s="244"/>
      <c r="J356" s="41"/>
      <c r="K356" s="41"/>
      <c r="L356" s="45"/>
      <c r="M356" s="245"/>
      <c r="N356" s="246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182</v>
      </c>
      <c r="AU356" s="18" t="s">
        <v>85</v>
      </c>
    </row>
    <row r="357" s="14" customFormat="1">
      <c r="A357" s="14"/>
      <c r="B357" s="257"/>
      <c r="C357" s="258"/>
      <c r="D357" s="242" t="s">
        <v>184</v>
      </c>
      <c r="E357" s="259" t="s">
        <v>1</v>
      </c>
      <c r="F357" s="260" t="s">
        <v>986</v>
      </c>
      <c r="G357" s="258"/>
      <c r="H357" s="261">
        <v>3.1579999999999999</v>
      </c>
      <c r="I357" s="262"/>
      <c r="J357" s="258"/>
      <c r="K357" s="258"/>
      <c r="L357" s="263"/>
      <c r="M357" s="264"/>
      <c r="N357" s="265"/>
      <c r="O357" s="265"/>
      <c r="P357" s="265"/>
      <c r="Q357" s="265"/>
      <c r="R357" s="265"/>
      <c r="S357" s="265"/>
      <c r="T357" s="26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7" t="s">
        <v>184</v>
      </c>
      <c r="AU357" s="267" t="s">
        <v>85</v>
      </c>
      <c r="AV357" s="14" t="s">
        <v>85</v>
      </c>
      <c r="AW357" s="14" t="s">
        <v>34</v>
      </c>
      <c r="AX357" s="14" t="s">
        <v>77</v>
      </c>
      <c r="AY357" s="267" t="s">
        <v>173</v>
      </c>
    </row>
    <row r="358" s="14" customFormat="1">
      <c r="A358" s="14"/>
      <c r="B358" s="257"/>
      <c r="C358" s="258"/>
      <c r="D358" s="242" t="s">
        <v>184</v>
      </c>
      <c r="E358" s="259" t="s">
        <v>1</v>
      </c>
      <c r="F358" s="260" t="s">
        <v>987</v>
      </c>
      <c r="G358" s="258"/>
      <c r="H358" s="261">
        <v>0.159</v>
      </c>
      <c r="I358" s="262"/>
      <c r="J358" s="258"/>
      <c r="K358" s="258"/>
      <c r="L358" s="263"/>
      <c r="M358" s="264"/>
      <c r="N358" s="265"/>
      <c r="O358" s="265"/>
      <c r="P358" s="265"/>
      <c r="Q358" s="265"/>
      <c r="R358" s="265"/>
      <c r="S358" s="265"/>
      <c r="T358" s="26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7" t="s">
        <v>184</v>
      </c>
      <c r="AU358" s="267" t="s">
        <v>85</v>
      </c>
      <c r="AV358" s="14" t="s">
        <v>85</v>
      </c>
      <c r="AW358" s="14" t="s">
        <v>34</v>
      </c>
      <c r="AX358" s="14" t="s">
        <v>77</v>
      </c>
      <c r="AY358" s="267" t="s">
        <v>173</v>
      </c>
    </row>
    <row r="359" s="14" customFormat="1">
      <c r="A359" s="14"/>
      <c r="B359" s="257"/>
      <c r="C359" s="258"/>
      <c r="D359" s="242" t="s">
        <v>184</v>
      </c>
      <c r="E359" s="259" t="s">
        <v>1</v>
      </c>
      <c r="F359" s="260" t="s">
        <v>988</v>
      </c>
      <c r="G359" s="258"/>
      <c r="H359" s="261">
        <v>2.746</v>
      </c>
      <c r="I359" s="262"/>
      <c r="J359" s="258"/>
      <c r="K359" s="258"/>
      <c r="L359" s="263"/>
      <c r="M359" s="264"/>
      <c r="N359" s="265"/>
      <c r="O359" s="265"/>
      <c r="P359" s="265"/>
      <c r="Q359" s="265"/>
      <c r="R359" s="265"/>
      <c r="S359" s="265"/>
      <c r="T359" s="26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7" t="s">
        <v>184</v>
      </c>
      <c r="AU359" s="267" t="s">
        <v>85</v>
      </c>
      <c r="AV359" s="14" t="s">
        <v>85</v>
      </c>
      <c r="AW359" s="14" t="s">
        <v>34</v>
      </c>
      <c r="AX359" s="14" t="s">
        <v>77</v>
      </c>
      <c r="AY359" s="267" t="s">
        <v>173</v>
      </c>
    </row>
    <row r="360" s="14" customFormat="1">
      <c r="A360" s="14"/>
      <c r="B360" s="257"/>
      <c r="C360" s="258"/>
      <c r="D360" s="242" t="s">
        <v>184</v>
      </c>
      <c r="E360" s="259" t="s">
        <v>1</v>
      </c>
      <c r="F360" s="260" t="s">
        <v>989</v>
      </c>
      <c r="G360" s="258"/>
      <c r="H360" s="261">
        <v>0.17499999999999999</v>
      </c>
      <c r="I360" s="262"/>
      <c r="J360" s="258"/>
      <c r="K360" s="258"/>
      <c r="L360" s="263"/>
      <c r="M360" s="264"/>
      <c r="N360" s="265"/>
      <c r="O360" s="265"/>
      <c r="P360" s="265"/>
      <c r="Q360" s="265"/>
      <c r="R360" s="265"/>
      <c r="S360" s="265"/>
      <c r="T360" s="26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7" t="s">
        <v>184</v>
      </c>
      <c r="AU360" s="267" t="s">
        <v>85</v>
      </c>
      <c r="AV360" s="14" t="s">
        <v>85</v>
      </c>
      <c r="AW360" s="14" t="s">
        <v>34</v>
      </c>
      <c r="AX360" s="14" t="s">
        <v>77</v>
      </c>
      <c r="AY360" s="267" t="s">
        <v>173</v>
      </c>
    </row>
    <row r="361" s="15" customFormat="1">
      <c r="A361" s="15"/>
      <c r="B361" s="268"/>
      <c r="C361" s="269"/>
      <c r="D361" s="242" t="s">
        <v>184</v>
      </c>
      <c r="E361" s="270" t="s">
        <v>1</v>
      </c>
      <c r="F361" s="271" t="s">
        <v>187</v>
      </c>
      <c r="G361" s="269"/>
      <c r="H361" s="272">
        <v>6.2380000000000004</v>
      </c>
      <c r="I361" s="273"/>
      <c r="J361" s="269"/>
      <c r="K361" s="269"/>
      <c r="L361" s="274"/>
      <c r="M361" s="275"/>
      <c r="N361" s="276"/>
      <c r="O361" s="276"/>
      <c r="P361" s="276"/>
      <c r="Q361" s="276"/>
      <c r="R361" s="276"/>
      <c r="S361" s="276"/>
      <c r="T361" s="277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8" t="s">
        <v>184</v>
      </c>
      <c r="AU361" s="278" t="s">
        <v>85</v>
      </c>
      <c r="AV361" s="15" t="s">
        <v>180</v>
      </c>
      <c r="AW361" s="15" t="s">
        <v>34</v>
      </c>
      <c r="AX361" s="15" t="s">
        <v>21</v>
      </c>
      <c r="AY361" s="278" t="s">
        <v>173</v>
      </c>
    </row>
    <row r="362" s="2" customFormat="1">
      <c r="A362" s="39"/>
      <c r="B362" s="40"/>
      <c r="C362" s="229" t="s">
        <v>443</v>
      </c>
      <c r="D362" s="229" t="s">
        <v>175</v>
      </c>
      <c r="E362" s="230" t="s">
        <v>990</v>
      </c>
      <c r="F362" s="231" t="s">
        <v>991</v>
      </c>
      <c r="G362" s="232" t="s">
        <v>178</v>
      </c>
      <c r="H362" s="233">
        <v>6.2380000000000004</v>
      </c>
      <c r="I362" s="234"/>
      <c r="J362" s="235">
        <f>ROUND(I362*H362,2)</f>
        <v>0</v>
      </c>
      <c r="K362" s="231" t="s">
        <v>179</v>
      </c>
      <c r="L362" s="45"/>
      <c r="M362" s="236" t="s">
        <v>1</v>
      </c>
      <c r="N362" s="237" t="s">
        <v>42</v>
      </c>
      <c r="O362" s="92"/>
      <c r="P362" s="238">
        <f>O362*H362</f>
        <v>0</v>
      </c>
      <c r="Q362" s="238">
        <v>0</v>
      </c>
      <c r="R362" s="238">
        <f>Q362*H362</f>
        <v>0</v>
      </c>
      <c r="S362" s="238">
        <v>0</v>
      </c>
      <c r="T362" s="23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0" t="s">
        <v>180</v>
      </c>
      <c r="AT362" s="240" t="s">
        <v>175</v>
      </c>
      <c r="AU362" s="240" t="s">
        <v>85</v>
      </c>
      <c r="AY362" s="18" t="s">
        <v>173</v>
      </c>
      <c r="BE362" s="241">
        <f>IF(N362="základní",J362,0)</f>
        <v>0</v>
      </c>
      <c r="BF362" s="241">
        <f>IF(N362="snížená",J362,0)</f>
        <v>0</v>
      </c>
      <c r="BG362" s="241">
        <f>IF(N362="zákl. přenesená",J362,0)</f>
        <v>0</v>
      </c>
      <c r="BH362" s="241">
        <f>IF(N362="sníž. přenesená",J362,0)</f>
        <v>0</v>
      </c>
      <c r="BI362" s="241">
        <f>IF(N362="nulová",J362,0)</f>
        <v>0</v>
      </c>
      <c r="BJ362" s="18" t="s">
        <v>21</v>
      </c>
      <c r="BK362" s="241">
        <f>ROUND(I362*H362,2)</f>
        <v>0</v>
      </c>
      <c r="BL362" s="18" t="s">
        <v>180</v>
      </c>
      <c r="BM362" s="240" t="s">
        <v>992</v>
      </c>
    </row>
    <row r="363" s="2" customFormat="1">
      <c r="A363" s="39"/>
      <c r="B363" s="40"/>
      <c r="C363" s="41"/>
      <c r="D363" s="242" t="s">
        <v>182</v>
      </c>
      <c r="E363" s="41"/>
      <c r="F363" s="243" t="s">
        <v>993</v>
      </c>
      <c r="G363" s="41"/>
      <c r="H363" s="41"/>
      <c r="I363" s="244"/>
      <c r="J363" s="41"/>
      <c r="K363" s="41"/>
      <c r="L363" s="45"/>
      <c r="M363" s="245"/>
      <c r="N363" s="246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182</v>
      </c>
      <c r="AU363" s="18" t="s">
        <v>85</v>
      </c>
    </row>
    <row r="364" s="2" customFormat="1" ht="16.5" customHeight="1">
      <c r="A364" s="39"/>
      <c r="B364" s="40"/>
      <c r="C364" s="229" t="s">
        <v>448</v>
      </c>
      <c r="D364" s="229" t="s">
        <v>175</v>
      </c>
      <c r="E364" s="230" t="s">
        <v>994</v>
      </c>
      <c r="F364" s="231" t="s">
        <v>995</v>
      </c>
      <c r="G364" s="232" t="s">
        <v>178</v>
      </c>
      <c r="H364" s="233">
        <v>5.0839999999999996</v>
      </c>
      <c r="I364" s="234"/>
      <c r="J364" s="235">
        <f>ROUND(I364*H364,2)</f>
        <v>0</v>
      </c>
      <c r="K364" s="231" t="s">
        <v>179</v>
      </c>
      <c r="L364" s="45"/>
      <c r="M364" s="236" t="s">
        <v>1</v>
      </c>
      <c r="N364" s="237" t="s">
        <v>42</v>
      </c>
      <c r="O364" s="92"/>
      <c r="P364" s="238">
        <f>O364*H364</f>
        <v>0</v>
      </c>
      <c r="Q364" s="238">
        <v>0.041744200000000002</v>
      </c>
      <c r="R364" s="238">
        <f>Q364*H364</f>
        <v>0.21222751279999999</v>
      </c>
      <c r="S364" s="238">
        <v>0</v>
      </c>
      <c r="T364" s="23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0" t="s">
        <v>180</v>
      </c>
      <c r="AT364" s="240" t="s">
        <v>175</v>
      </c>
      <c r="AU364" s="240" t="s">
        <v>85</v>
      </c>
      <c r="AY364" s="18" t="s">
        <v>173</v>
      </c>
      <c r="BE364" s="241">
        <f>IF(N364="základní",J364,0)</f>
        <v>0</v>
      </c>
      <c r="BF364" s="241">
        <f>IF(N364="snížená",J364,0)</f>
        <v>0</v>
      </c>
      <c r="BG364" s="241">
        <f>IF(N364="zákl. přenesená",J364,0)</f>
        <v>0</v>
      </c>
      <c r="BH364" s="241">
        <f>IF(N364="sníž. přenesená",J364,0)</f>
        <v>0</v>
      </c>
      <c r="BI364" s="241">
        <f>IF(N364="nulová",J364,0)</f>
        <v>0</v>
      </c>
      <c r="BJ364" s="18" t="s">
        <v>21</v>
      </c>
      <c r="BK364" s="241">
        <f>ROUND(I364*H364,2)</f>
        <v>0</v>
      </c>
      <c r="BL364" s="18" t="s">
        <v>180</v>
      </c>
      <c r="BM364" s="240" t="s">
        <v>996</v>
      </c>
    </row>
    <row r="365" s="2" customFormat="1">
      <c r="A365" s="39"/>
      <c r="B365" s="40"/>
      <c r="C365" s="41"/>
      <c r="D365" s="242" t="s">
        <v>182</v>
      </c>
      <c r="E365" s="41"/>
      <c r="F365" s="243" t="s">
        <v>997</v>
      </c>
      <c r="G365" s="41"/>
      <c r="H365" s="41"/>
      <c r="I365" s="244"/>
      <c r="J365" s="41"/>
      <c r="K365" s="41"/>
      <c r="L365" s="45"/>
      <c r="M365" s="245"/>
      <c r="N365" s="246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182</v>
      </c>
      <c r="AU365" s="18" t="s">
        <v>85</v>
      </c>
    </row>
    <row r="366" s="14" customFormat="1">
      <c r="A366" s="14"/>
      <c r="B366" s="257"/>
      <c r="C366" s="258"/>
      <c r="D366" s="242" t="s">
        <v>184</v>
      </c>
      <c r="E366" s="259" t="s">
        <v>1</v>
      </c>
      <c r="F366" s="260" t="s">
        <v>998</v>
      </c>
      <c r="G366" s="258"/>
      <c r="H366" s="261">
        <v>4.8200000000000003</v>
      </c>
      <c r="I366" s="262"/>
      <c r="J366" s="258"/>
      <c r="K366" s="258"/>
      <c r="L366" s="263"/>
      <c r="M366" s="264"/>
      <c r="N366" s="265"/>
      <c r="O366" s="265"/>
      <c r="P366" s="265"/>
      <c r="Q366" s="265"/>
      <c r="R366" s="265"/>
      <c r="S366" s="265"/>
      <c r="T366" s="26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7" t="s">
        <v>184</v>
      </c>
      <c r="AU366" s="267" t="s">
        <v>85</v>
      </c>
      <c r="AV366" s="14" t="s">
        <v>85</v>
      </c>
      <c r="AW366" s="14" t="s">
        <v>34</v>
      </c>
      <c r="AX366" s="14" t="s">
        <v>77</v>
      </c>
      <c r="AY366" s="267" t="s">
        <v>173</v>
      </c>
    </row>
    <row r="367" s="14" customFormat="1">
      <c r="A367" s="14"/>
      <c r="B367" s="257"/>
      <c r="C367" s="258"/>
      <c r="D367" s="242" t="s">
        <v>184</v>
      </c>
      <c r="E367" s="259" t="s">
        <v>1</v>
      </c>
      <c r="F367" s="260" t="s">
        <v>999</v>
      </c>
      <c r="G367" s="258"/>
      <c r="H367" s="261">
        <v>0.26400000000000001</v>
      </c>
      <c r="I367" s="262"/>
      <c r="J367" s="258"/>
      <c r="K367" s="258"/>
      <c r="L367" s="263"/>
      <c r="M367" s="264"/>
      <c r="N367" s="265"/>
      <c r="O367" s="265"/>
      <c r="P367" s="265"/>
      <c r="Q367" s="265"/>
      <c r="R367" s="265"/>
      <c r="S367" s="265"/>
      <c r="T367" s="26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7" t="s">
        <v>184</v>
      </c>
      <c r="AU367" s="267" t="s">
        <v>85</v>
      </c>
      <c r="AV367" s="14" t="s">
        <v>85</v>
      </c>
      <c r="AW367" s="14" t="s">
        <v>34</v>
      </c>
      <c r="AX367" s="14" t="s">
        <v>77</v>
      </c>
      <c r="AY367" s="267" t="s">
        <v>173</v>
      </c>
    </row>
    <row r="368" s="15" customFormat="1">
      <c r="A368" s="15"/>
      <c r="B368" s="268"/>
      <c r="C368" s="269"/>
      <c r="D368" s="242" t="s">
        <v>184</v>
      </c>
      <c r="E368" s="270" t="s">
        <v>1</v>
      </c>
      <c r="F368" s="271" t="s">
        <v>187</v>
      </c>
      <c r="G368" s="269"/>
      <c r="H368" s="272">
        <v>5.0839999999999996</v>
      </c>
      <c r="I368" s="273"/>
      <c r="J368" s="269"/>
      <c r="K368" s="269"/>
      <c r="L368" s="274"/>
      <c r="M368" s="275"/>
      <c r="N368" s="276"/>
      <c r="O368" s="276"/>
      <c r="P368" s="276"/>
      <c r="Q368" s="276"/>
      <c r="R368" s="276"/>
      <c r="S368" s="276"/>
      <c r="T368" s="277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8" t="s">
        <v>184</v>
      </c>
      <c r="AU368" s="278" t="s">
        <v>85</v>
      </c>
      <c r="AV368" s="15" t="s">
        <v>180</v>
      </c>
      <c r="AW368" s="15" t="s">
        <v>34</v>
      </c>
      <c r="AX368" s="15" t="s">
        <v>21</v>
      </c>
      <c r="AY368" s="278" t="s">
        <v>173</v>
      </c>
    </row>
    <row r="369" s="2" customFormat="1" ht="16.5" customHeight="1">
      <c r="A369" s="39"/>
      <c r="B369" s="40"/>
      <c r="C369" s="229" t="s">
        <v>454</v>
      </c>
      <c r="D369" s="229" t="s">
        <v>175</v>
      </c>
      <c r="E369" s="230" t="s">
        <v>1000</v>
      </c>
      <c r="F369" s="231" t="s">
        <v>1001</v>
      </c>
      <c r="G369" s="232" t="s">
        <v>178</v>
      </c>
      <c r="H369" s="233">
        <v>5.0839999999999996</v>
      </c>
      <c r="I369" s="234"/>
      <c r="J369" s="235">
        <f>ROUND(I369*H369,2)</f>
        <v>0</v>
      </c>
      <c r="K369" s="231" t="s">
        <v>179</v>
      </c>
      <c r="L369" s="45"/>
      <c r="M369" s="236" t="s">
        <v>1</v>
      </c>
      <c r="N369" s="237" t="s">
        <v>42</v>
      </c>
      <c r="O369" s="92"/>
      <c r="P369" s="238">
        <f>O369*H369</f>
        <v>0</v>
      </c>
      <c r="Q369" s="238">
        <v>1.5E-05</v>
      </c>
      <c r="R369" s="238">
        <f>Q369*H369</f>
        <v>7.6259999999999992E-05</v>
      </c>
      <c r="S369" s="238">
        <v>0</v>
      </c>
      <c r="T369" s="23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0" t="s">
        <v>180</v>
      </c>
      <c r="AT369" s="240" t="s">
        <v>175</v>
      </c>
      <c r="AU369" s="240" t="s">
        <v>85</v>
      </c>
      <c r="AY369" s="18" t="s">
        <v>173</v>
      </c>
      <c r="BE369" s="241">
        <f>IF(N369="základní",J369,0)</f>
        <v>0</v>
      </c>
      <c r="BF369" s="241">
        <f>IF(N369="snížená",J369,0)</f>
        <v>0</v>
      </c>
      <c r="BG369" s="241">
        <f>IF(N369="zákl. přenesená",J369,0)</f>
        <v>0</v>
      </c>
      <c r="BH369" s="241">
        <f>IF(N369="sníž. přenesená",J369,0)</f>
        <v>0</v>
      </c>
      <c r="BI369" s="241">
        <f>IF(N369="nulová",J369,0)</f>
        <v>0</v>
      </c>
      <c r="BJ369" s="18" t="s">
        <v>21</v>
      </c>
      <c r="BK369" s="241">
        <f>ROUND(I369*H369,2)</f>
        <v>0</v>
      </c>
      <c r="BL369" s="18" t="s">
        <v>180</v>
      </c>
      <c r="BM369" s="240" t="s">
        <v>1002</v>
      </c>
    </row>
    <row r="370" s="2" customFormat="1">
      <c r="A370" s="39"/>
      <c r="B370" s="40"/>
      <c r="C370" s="41"/>
      <c r="D370" s="242" t="s">
        <v>182</v>
      </c>
      <c r="E370" s="41"/>
      <c r="F370" s="243" t="s">
        <v>1003</v>
      </c>
      <c r="G370" s="41"/>
      <c r="H370" s="41"/>
      <c r="I370" s="244"/>
      <c r="J370" s="41"/>
      <c r="K370" s="41"/>
      <c r="L370" s="45"/>
      <c r="M370" s="245"/>
      <c r="N370" s="246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182</v>
      </c>
      <c r="AU370" s="18" t="s">
        <v>85</v>
      </c>
    </row>
    <row r="371" s="2" customFormat="1">
      <c r="A371" s="39"/>
      <c r="B371" s="40"/>
      <c r="C371" s="229" t="s">
        <v>463</v>
      </c>
      <c r="D371" s="229" t="s">
        <v>175</v>
      </c>
      <c r="E371" s="230" t="s">
        <v>1004</v>
      </c>
      <c r="F371" s="231" t="s">
        <v>1005</v>
      </c>
      <c r="G371" s="232" t="s">
        <v>251</v>
      </c>
      <c r="H371" s="233">
        <v>0.38600000000000001</v>
      </c>
      <c r="I371" s="234"/>
      <c r="J371" s="235">
        <f>ROUND(I371*H371,2)</f>
        <v>0</v>
      </c>
      <c r="K371" s="231" t="s">
        <v>179</v>
      </c>
      <c r="L371" s="45"/>
      <c r="M371" s="236" t="s">
        <v>1</v>
      </c>
      <c r="N371" s="237" t="s">
        <v>42</v>
      </c>
      <c r="O371" s="92"/>
      <c r="P371" s="238">
        <f>O371*H371</f>
        <v>0</v>
      </c>
      <c r="Q371" s="238">
        <v>1.0474082039999999</v>
      </c>
      <c r="R371" s="238">
        <f>Q371*H371</f>
        <v>0.40429956674399997</v>
      </c>
      <c r="S371" s="238">
        <v>0</v>
      </c>
      <c r="T371" s="23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0" t="s">
        <v>180</v>
      </c>
      <c r="AT371" s="240" t="s">
        <v>175</v>
      </c>
      <c r="AU371" s="240" t="s">
        <v>85</v>
      </c>
      <c r="AY371" s="18" t="s">
        <v>173</v>
      </c>
      <c r="BE371" s="241">
        <f>IF(N371="základní",J371,0)</f>
        <v>0</v>
      </c>
      <c r="BF371" s="241">
        <f>IF(N371="snížená",J371,0)</f>
        <v>0</v>
      </c>
      <c r="BG371" s="241">
        <f>IF(N371="zákl. přenesená",J371,0)</f>
        <v>0</v>
      </c>
      <c r="BH371" s="241">
        <f>IF(N371="sníž. přenesená",J371,0)</f>
        <v>0</v>
      </c>
      <c r="BI371" s="241">
        <f>IF(N371="nulová",J371,0)</f>
        <v>0</v>
      </c>
      <c r="BJ371" s="18" t="s">
        <v>21</v>
      </c>
      <c r="BK371" s="241">
        <f>ROUND(I371*H371,2)</f>
        <v>0</v>
      </c>
      <c r="BL371" s="18" t="s">
        <v>180</v>
      </c>
      <c r="BM371" s="240" t="s">
        <v>1006</v>
      </c>
    </row>
    <row r="372" s="2" customFormat="1">
      <c r="A372" s="39"/>
      <c r="B372" s="40"/>
      <c r="C372" s="41"/>
      <c r="D372" s="242" t="s">
        <v>182</v>
      </c>
      <c r="E372" s="41"/>
      <c r="F372" s="243" t="s">
        <v>1007</v>
      </c>
      <c r="G372" s="41"/>
      <c r="H372" s="41"/>
      <c r="I372" s="244"/>
      <c r="J372" s="41"/>
      <c r="K372" s="41"/>
      <c r="L372" s="45"/>
      <c r="M372" s="245"/>
      <c r="N372" s="246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182</v>
      </c>
      <c r="AU372" s="18" t="s">
        <v>85</v>
      </c>
    </row>
    <row r="373" s="14" customFormat="1">
      <c r="A373" s="14"/>
      <c r="B373" s="257"/>
      <c r="C373" s="258"/>
      <c r="D373" s="242" t="s">
        <v>184</v>
      </c>
      <c r="E373" s="259" t="s">
        <v>1</v>
      </c>
      <c r="F373" s="260" t="s">
        <v>1008</v>
      </c>
      <c r="G373" s="258"/>
      <c r="H373" s="261">
        <v>0.33200000000000002</v>
      </c>
      <c r="I373" s="262"/>
      <c r="J373" s="258"/>
      <c r="K373" s="258"/>
      <c r="L373" s="263"/>
      <c r="M373" s="264"/>
      <c r="N373" s="265"/>
      <c r="O373" s="265"/>
      <c r="P373" s="265"/>
      <c r="Q373" s="265"/>
      <c r="R373" s="265"/>
      <c r="S373" s="265"/>
      <c r="T373" s="26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7" t="s">
        <v>184</v>
      </c>
      <c r="AU373" s="267" t="s">
        <v>85</v>
      </c>
      <c r="AV373" s="14" t="s">
        <v>85</v>
      </c>
      <c r="AW373" s="14" t="s">
        <v>34</v>
      </c>
      <c r="AX373" s="14" t="s">
        <v>77</v>
      </c>
      <c r="AY373" s="267" t="s">
        <v>173</v>
      </c>
    </row>
    <row r="374" s="14" customFormat="1">
      <c r="A374" s="14"/>
      <c r="B374" s="257"/>
      <c r="C374" s="258"/>
      <c r="D374" s="242" t="s">
        <v>184</v>
      </c>
      <c r="E374" s="259" t="s">
        <v>1</v>
      </c>
      <c r="F374" s="260" t="s">
        <v>1009</v>
      </c>
      <c r="G374" s="258"/>
      <c r="H374" s="261">
        <v>0.053999999999999999</v>
      </c>
      <c r="I374" s="262"/>
      <c r="J374" s="258"/>
      <c r="K374" s="258"/>
      <c r="L374" s="263"/>
      <c r="M374" s="264"/>
      <c r="N374" s="265"/>
      <c r="O374" s="265"/>
      <c r="P374" s="265"/>
      <c r="Q374" s="265"/>
      <c r="R374" s="265"/>
      <c r="S374" s="265"/>
      <c r="T374" s="26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7" t="s">
        <v>184</v>
      </c>
      <c r="AU374" s="267" t="s">
        <v>85</v>
      </c>
      <c r="AV374" s="14" t="s">
        <v>85</v>
      </c>
      <c r="AW374" s="14" t="s">
        <v>34</v>
      </c>
      <c r="AX374" s="14" t="s">
        <v>77</v>
      </c>
      <c r="AY374" s="267" t="s">
        <v>173</v>
      </c>
    </row>
    <row r="375" s="15" customFormat="1">
      <c r="A375" s="15"/>
      <c r="B375" s="268"/>
      <c r="C375" s="269"/>
      <c r="D375" s="242" t="s">
        <v>184</v>
      </c>
      <c r="E375" s="270" t="s">
        <v>1</v>
      </c>
      <c r="F375" s="271" t="s">
        <v>187</v>
      </c>
      <c r="G375" s="269"/>
      <c r="H375" s="272">
        <v>0.38600000000000001</v>
      </c>
      <c r="I375" s="273"/>
      <c r="J375" s="269"/>
      <c r="K375" s="269"/>
      <c r="L375" s="274"/>
      <c r="M375" s="275"/>
      <c r="N375" s="276"/>
      <c r="O375" s="276"/>
      <c r="P375" s="276"/>
      <c r="Q375" s="276"/>
      <c r="R375" s="276"/>
      <c r="S375" s="276"/>
      <c r="T375" s="277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8" t="s">
        <v>184</v>
      </c>
      <c r="AU375" s="278" t="s">
        <v>85</v>
      </c>
      <c r="AV375" s="15" t="s">
        <v>180</v>
      </c>
      <c r="AW375" s="15" t="s">
        <v>34</v>
      </c>
      <c r="AX375" s="15" t="s">
        <v>21</v>
      </c>
      <c r="AY375" s="278" t="s">
        <v>173</v>
      </c>
    </row>
    <row r="376" s="2" customFormat="1" ht="16.5" customHeight="1">
      <c r="A376" s="39"/>
      <c r="B376" s="40"/>
      <c r="C376" s="229" t="s">
        <v>469</v>
      </c>
      <c r="D376" s="229" t="s">
        <v>175</v>
      </c>
      <c r="E376" s="230" t="s">
        <v>1010</v>
      </c>
      <c r="F376" s="231" t="s">
        <v>1011</v>
      </c>
      <c r="G376" s="232" t="s">
        <v>251</v>
      </c>
      <c r="H376" s="233">
        <v>0.041000000000000002</v>
      </c>
      <c r="I376" s="234"/>
      <c r="J376" s="235">
        <f>ROUND(I376*H376,2)</f>
        <v>0</v>
      </c>
      <c r="K376" s="231" t="s">
        <v>179</v>
      </c>
      <c r="L376" s="45"/>
      <c r="M376" s="236" t="s">
        <v>1</v>
      </c>
      <c r="N376" s="237" t="s">
        <v>42</v>
      </c>
      <c r="O376" s="92"/>
      <c r="P376" s="238">
        <f>O376*H376</f>
        <v>0</v>
      </c>
      <c r="Q376" s="238">
        <v>1.0487652000000001</v>
      </c>
      <c r="R376" s="238">
        <f>Q376*H376</f>
        <v>0.042999373200000003</v>
      </c>
      <c r="S376" s="238">
        <v>0</v>
      </c>
      <c r="T376" s="23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0" t="s">
        <v>180</v>
      </c>
      <c r="AT376" s="240" t="s">
        <v>175</v>
      </c>
      <c r="AU376" s="240" t="s">
        <v>85</v>
      </c>
      <c r="AY376" s="18" t="s">
        <v>173</v>
      </c>
      <c r="BE376" s="241">
        <f>IF(N376="základní",J376,0)</f>
        <v>0</v>
      </c>
      <c r="BF376" s="241">
        <f>IF(N376="snížená",J376,0)</f>
        <v>0</v>
      </c>
      <c r="BG376" s="241">
        <f>IF(N376="zákl. přenesená",J376,0)</f>
        <v>0</v>
      </c>
      <c r="BH376" s="241">
        <f>IF(N376="sníž. přenesená",J376,0)</f>
        <v>0</v>
      </c>
      <c r="BI376" s="241">
        <f>IF(N376="nulová",J376,0)</f>
        <v>0</v>
      </c>
      <c r="BJ376" s="18" t="s">
        <v>21</v>
      </c>
      <c r="BK376" s="241">
        <f>ROUND(I376*H376,2)</f>
        <v>0</v>
      </c>
      <c r="BL376" s="18" t="s">
        <v>180</v>
      </c>
      <c r="BM376" s="240" t="s">
        <v>1012</v>
      </c>
    </row>
    <row r="377" s="2" customFormat="1">
      <c r="A377" s="39"/>
      <c r="B377" s="40"/>
      <c r="C377" s="41"/>
      <c r="D377" s="242" t="s">
        <v>182</v>
      </c>
      <c r="E377" s="41"/>
      <c r="F377" s="243" t="s">
        <v>1013</v>
      </c>
      <c r="G377" s="41"/>
      <c r="H377" s="41"/>
      <c r="I377" s="244"/>
      <c r="J377" s="41"/>
      <c r="K377" s="41"/>
      <c r="L377" s="45"/>
      <c r="M377" s="245"/>
      <c r="N377" s="246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182</v>
      </c>
      <c r="AU377" s="18" t="s">
        <v>85</v>
      </c>
    </row>
    <row r="378" s="13" customFormat="1">
      <c r="A378" s="13"/>
      <c r="B378" s="247"/>
      <c r="C378" s="248"/>
      <c r="D378" s="242" t="s">
        <v>184</v>
      </c>
      <c r="E378" s="249" t="s">
        <v>1</v>
      </c>
      <c r="F378" s="250" t="s">
        <v>1014</v>
      </c>
      <c r="G378" s="248"/>
      <c r="H378" s="249" t="s">
        <v>1</v>
      </c>
      <c r="I378" s="251"/>
      <c r="J378" s="248"/>
      <c r="K378" s="248"/>
      <c r="L378" s="252"/>
      <c r="M378" s="253"/>
      <c r="N378" s="254"/>
      <c r="O378" s="254"/>
      <c r="P378" s="254"/>
      <c r="Q378" s="254"/>
      <c r="R378" s="254"/>
      <c r="S378" s="254"/>
      <c r="T378" s="25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6" t="s">
        <v>184</v>
      </c>
      <c r="AU378" s="256" t="s">
        <v>85</v>
      </c>
      <c r="AV378" s="13" t="s">
        <v>21</v>
      </c>
      <c r="AW378" s="13" t="s">
        <v>34</v>
      </c>
      <c r="AX378" s="13" t="s">
        <v>77</v>
      </c>
      <c r="AY378" s="256" t="s">
        <v>173</v>
      </c>
    </row>
    <row r="379" s="14" customFormat="1">
      <c r="A379" s="14"/>
      <c r="B379" s="257"/>
      <c r="C379" s="258"/>
      <c r="D379" s="242" t="s">
        <v>184</v>
      </c>
      <c r="E379" s="259" t="s">
        <v>1</v>
      </c>
      <c r="F379" s="260" t="s">
        <v>1015</v>
      </c>
      <c r="G379" s="258"/>
      <c r="H379" s="261">
        <v>0.019</v>
      </c>
      <c r="I379" s="262"/>
      <c r="J379" s="258"/>
      <c r="K379" s="258"/>
      <c r="L379" s="263"/>
      <c r="M379" s="264"/>
      <c r="N379" s="265"/>
      <c r="O379" s="265"/>
      <c r="P379" s="265"/>
      <c r="Q379" s="265"/>
      <c r="R379" s="265"/>
      <c r="S379" s="265"/>
      <c r="T379" s="26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7" t="s">
        <v>184</v>
      </c>
      <c r="AU379" s="267" t="s">
        <v>85</v>
      </c>
      <c r="AV379" s="14" t="s">
        <v>85</v>
      </c>
      <c r="AW379" s="14" t="s">
        <v>34</v>
      </c>
      <c r="AX379" s="14" t="s">
        <v>77</v>
      </c>
      <c r="AY379" s="267" t="s">
        <v>173</v>
      </c>
    </row>
    <row r="380" s="14" customFormat="1">
      <c r="A380" s="14"/>
      <c r="B380" s="257"/>
      <c r="C380" s="258"/>
      <c r="D380" s="242" t="s">
        <v>184</v>
      </c>
      <c r="E380" s="259" t="s">
        <v>1</v>
      </c>
      <c r="F380" s="260" t="s">
        <v>1016</v>
      </c>
      <c r="G380" s="258"/>
      <c r="H380" s="261">
        <v>0.021999999999999999</v>
      </c>
      <c r="I380" s="262"/>
      <c r="J380" s="258"/>
      <c r="K380" s="258"/>
      <c r="L380" s="263"/>
      <c r="M380" s="264"/>
      <c r="N380" s="265"/>
      <c r="O380" s="265"/>
      <c r="P380" s="265"/>
      <c r="Q380" s="265"/>
      <c r="R380" s="265"/>
      <c r="S380" s="265"/>
      <c r="T380" s="26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7" t="s">
        <v>184</v>
      </c>
      <c r="AU380" s="267" t="s">
        <v>85</v>
      </c>
      <c r="AV380" s="14" t="s">
        <v>85</v>
      </c>
      <c r="AW380" s="14" t="s">
        <v>34</v>
      </c>
      <c r="AX380" s="14" t="s">
        <v>77</v>
      </c>
      <c r="AY380" s="267" t="s">
        <v>173</v>
      </c>
    </row>
    <row r="381" s="15" customFormat="1">
      <c r="A381" s="15"/>
      <c r="B381" s="268"/>
      <c r="C381" s="269"/>
      <c r="D381" s="242" t="s">
        <v>184</v>
      </c>
      <c r="E381" s="270" t="s">
        <v>1</v>
      </c>
      <c r="F381" s="271" t="s">
        <v>187</v>
      </c>
      <c r="G381" s="269"/>
      <c r="H381" s="272">
        <v>0.041000000000000002</v>
      </c>
      <c r="I381" s="273"/>
      <c r="J381" s="269"/>
      <c r="K381" s="269"/>
      <c r="L381" s="274"/>
      <c r="M381" s="275"/>
      <c r="N381" s="276"/>
      <c r="O381" s="276"/>
      <c r="P381" s="276"/>
      <c r="Q381" s="276"/>
      <c r="R381" s="276"/>
      <c r="S381" s="276"/>
      <c r="T381" s="277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78" t="s">
        <v>184</v>
      </c>
      <c r="AU381" s="278" t="s">
        <v>85</v>
      </c>
      <c r="AV381" s="15" t="s">
        <v>180</v>
      </c>
      <c r="AW381" s="15" t="s">
        <v>34</v>
      </c>
      <c r="AX381" s="15" t="s">
        <v>21</v>
      </c>
      <c r="AY381" s="278" t="s">
        <v>173</v>
      </c>
    </row>
    <row r="382" s="2" customFormat="1" ht="16.5" customHeight="1">
      <c r="A382" s="39"/>
      <c r="B382" s="40"/>
      <c r="C382" s="229" t="s">
        <v>474</v>
      </c>
      <c r="D382" s="229" t="s">
        <v>175</v>
      </c>
      <c r="E382" s="230" t="s">
        <v>1017</v>
      </c>
      <c r="F382" s="231" t="s">
        <v>1018</v>
      </c>
      <c r="G382" s="232" t="s">
        <v>210</v>
      </c>
      <c r="H382" s="233">
        <v>11.6</v>
      </c>
      <c r="I382" s="234"/>
      <c r="J382" s="235">
        <f>ROUND(I382*H382,2)</f>
        <v>0</v>
      </c>
      <c r="K382" s="231" t="s">
        <v>179</v>
      </c>
      <c r="L382" s="45"/>
      <c r="M382" s="236" t="s">
        <v>1</v>
      </c>
      <c r="N382" s="237" t="s">
        <v>42</v>
      </c>
      <c r="O382" s="92"/>
      <c r="P382" s="238">
        <f>O382*H382</f>
        <v>0</v>
      </c>
      <c r="Q382" s="238">
        <v>2.45329</v>
      </c>
      <c r="R382" s="238">
        <f>Q382*H382</f>
        <v>28.458164</v>
      </c>
      <c r="S382" s="238">
        <v>0</v>
      </c>
      <c r="T382" s="23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0" t="s">
        <v>180</v>
      </c>
      <c r="AT382" s="240" t="s">
        <v>175</v>
      </c>
      <c r="AU382" s="240" t="s">
        <v>85</v>
      </c>
      <c r="AY382" s="18" t="s">
        <v>173</v>
      </c>
      <c r="BE382" s="241">
        <f>IF(N382="základní",J382,0)</f>
        <v>0</v>
      </c>
      <c r="BF382" s="241">
        <f>IF(N382="snížená",J382,0)</f>
        <v>0</v>
      </c>
      <c r="BG382" s="241">
        <f>IF(N382="zákl. přenesená",J382,0)</f>
        <v>0</v>
      </c>
      <c r="BH382" s="241">
        <f>IF(N382="sníž. přenesená",J382,0)</f>
        <v>0</v>
      </c>
      <c r="BI382" s="241">
        <f>IF(N382="nulová",J382,0)</f>
        <v>0</v>
      </c>
      <c r="BJ382" s="18" t="s">
        <v>21</v>
      </c>
      <c r="BK382" s="241">
        <f>ROUND(I382*H382,2)</f>
        <v>0</v>
      </c>
      <c r="BL382" s="18" t="s">
        <v>180</v>
      </c>
      <c r="BM382" s="240" t="s">
        <v>1019</v>
      </c>
    </row>
    <row r="383" s="2" customFormat="1">
      <c r="A383" s="39"/>
      <c r="B383" s="40"/>
      <c r="C383" s="41"/>
      <c r="D383" s="242" t="s">
        <v>182</v>
      </c>
      <c r="E383" s="41"/>
      <c r="F383" s="243" t="s">
        <v>1020</v>
      </c>
      <c r="G383" s="41"/>
      <c r="H383" s="41"/>
      <c r="I383" s="244"/>
      <c r="J383" s="41"/>
      <c r="K383" s="41"/>
      <c r="L383" s="45"/>
      <c r="M383" s="245"/>
      <c r="N383" s="246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182</v>
      </c>
      <c r="AU383" s="18" t="s">
        <v>85</v>
      </c>
    </row>
    <row r="384" s="2" customFormat="1">
      <c r="A384" s="39"/>
      <c r="B384" s="40"/>
      <c r="C384" s="41"/>
      <c r="D384" s="242" t="s">
        <v>197</v>
      </c>
      <c r="E384" s="41"/>
      <c r="F384" s="279" t="s">
        <v>1021</v>
      </c>
      <c r="G384" s="41"/>
      <c r="H384" s="41"/>
      <c r="I384" s="244"/>
      <c r="J384" s="41"/>
      <c r="K384" s="41"/>
      <c r="L384" s="45"/>
      <c r="M384" s="245"/>
      <c r="N384" s="246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197</v>
      </c>
      <c r="AU384" s="18" t="s">
        <v>85</v>
      </c>
    </row>
    <row r="385" s="13" customFormat="1">
      <c r="A385" s="13"/>
      <c r="B385" s="247"/>
      <c r="C385" s="248"/>
      <c r="D385" s="242" t="s">
        <v>184</v>
      </c>
      <c r="E385" s="249" t="s">
        <v>1</v>
      </c>
      <c r="F385" s="250" t="s">
        <v>1022</v>
      </c>
      <c r="G385" s="248"/>
      <c r="H385" s="249" t="s">
        <v>1</v>
      </c>
      <c r="I385" s="251"/>
      <c r="J385" s="248"/>
      <c r="K385" s="248"/>
      <c r="L385" s="252"/>
      <c r="M385" s="253"/>
      <c r="N385" s="254"/>
      <c r="O385" s="254"/>
      <c r="P385" s="254"/>
      <c r="Q385" s="254"/>
      <c r="R385" s="254"/>
      <c r="S385" s="254"/>
      <c r="T385" s="25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6" t="s">
        <v>184</v>
      </c>
      <c r="AU385" s="256" t="s">
        <v>85</v>
      </c>
      <c r="AV385" s="13" t="s">
        <v>21</v>
      </c>
      <c r="AW385" s="13" t="s">
        <v>34</v>
      </c>
      <c r="AX385" s="13" t="s">
        <v>77</v>
      </c>
      <c r="AY385" s="256" t="s">
        <v>173</v>
      </c>
    </row>
    <row r="386" s="14" customFormat="1">
      <c r="A386" s="14"/>
      <c r="B386" s="257"/>
      <c r="C386" s="258"/>
      <c r="D386" s="242" t="s">
        <v>184</v>
      </c>
      <c r="E386" s="259" t="s">
        <v>1</v>
      </c>
      <c r="F386" s="260" t="s">
        <v>1023</v>
      </c>
      <c r="G386" s="258"/>
      <c r="H386" s="261">
        <v>6.2050000000000001</v>
      </c>
      <c r="I386" s="262"/>
      <c r="J386" s="258"/>
      <c r="K386" s="258"/>
      <c r="L386" s="263"/>
      <c r="M386" s="264"/>
      <c r="N386" s="265"/>
      <c r="O386" s="265"/>
      <c r="P386" s="265"/>
      <c r="Q386" s="265"/>
      <c r="R386" s="265"/>
      <c r="S386" s="265"/>
      <c r="T386" s="26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7" t="s">
        <v>184</v>
      </c>
      <c r="AU386" s="267" t="s">
        <v>85</v>
      </c>
      <c r="AV386" s="14" t="s">
        <v>85</v>
      </c>
      <c r="AW386" s="14" t="s">
        <v>34</v>
      </c>
      <c r="AX386" s="14" t="s">
        <v>77</v>
      </c>
      <c r="AY386" s="267" t="s">
        <v>173</v>
      </c>
    </row>
    <row r="387" s="14" customFormat="1">
      <c r="A387" s="14"/>
      <c r="B387" s="257"/>
      <c r="C387" s="258"/>
      <c r="D387" s="242" t="s">
        <v>184</v>
      </c>
      <c r="E387" s="259" t="s">
        <v>1</v>
      </c>
      <c r="F387" s="260" t="s">
        <v>1024</v>
      </c>
      <c r="G387" s="258"/>
      <c r="H387" s="261">
        <v>5.3949999999999996</v>
      </c>
      <c r="I387" s="262"/>
      <c r="J387" s="258"/>
      <c r="K387" s="258"/>
      <c r="L387" s="263"/>
      <c r="M387" s="264"/>
      <c r="N387" s="265"/>
      <c r="O387" s="265"/>
      <c r="P387" s="265"/>
      <c r="Q387" s="265"/>
      <c r="R387" s="265"/>
      <c r="S387" s="265"/>
      <c r="T387" s="26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7" t="s">
        <v>184</v>
      </c>
      <c r="AU387" s="267" t="s">
        <v>85</v>
      </c>
      <c r="AV387" s="14" t="s">
        <v>85</v>
      </c>
      <c r="AW387" s="14" t="s">
        <v>34</v>
      </c>
      <c r="AX387" s="14" t="s">
        <v>77</v>
      </c>
      <c r="AY387" s="267" t="s">
        <v>173</v>
      </c>
    </row>
    <row r="388" s="15" customFormat="1">
      <c r="A388" s="15"/>
      <c r="B388" s="268"/>
      <c r="C388" s="269"/>
      <c r="D388" s="242" t="s">
        <v>184</v>
      </c>
      <c r="E388" s="270" t="s">
        <v>1</v>
      </c>
      <c r="F388" s="271" t="s">
        <v>187</v>
      </c>
      <c r="G388" s="269"/>
      <c r="H388" s="272">
        <v>11.6</v>
      </c>
      <c r="I388" s="273"/>
      <c r="J388" s="269"/>
      <c r="K388" s="269"/>
      <c r="L388" s="274"/>
      <c r="M388" s="275"/>
      <c r="N388" s="276"/>
      <c r="O388" s="276"/>
      <c r="P388" s="276"/>
      <c r="Q388" s="276"/>
      <c r="R388" s="276"/>
      <c r="S388" s="276"/>
      <c r="T388" s="277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8" t="s">
        <v>184</v>
      </c>
      <c r="AU388" s="278" t="s">
        <v>85</v>
      </c>
      <c r="AV388" s="15" t="s">
        <v>180</v>
      </c>
      <c r="AW388" s="15" t="s">
        <v>34</v>
      </c>
      <c r="AX388" s="15" t="s">
        <v>21</v>
      </c>
      <c r="AY388" s="278" t="s">
        <v>173</v>
      </c>
    </row>
    <row r="389" s="2" customFormat="1">
      <c r="A389" s="39"/>
      <c r="B389" s="40"/>
      <c r="C389" s="229" t="s">
        <v>481</v>
      </c>
      <c r="D389" s="229" t="s">
        <v>175</v>
      </c>
      <c r="E389" s="230" t="s">
        <v>1025</v>
      </c>
      <c r="F389" s="231" t="s">
        <v>1026</v>
      </c>
      <c r="G389" s="232" t="s">
        <v>178</v>
      </c>
      <c r="H389" s="233">
        <v>40.933</v>
      </c>
      <c r="I389" s="234"/>
      <c r="J389" s="235">
        <f>ROUND(I389*H389,2)</f>
        <v>0</v>
      </c>
      <c r="K389" s="231" t="s">
        <v>179</v>
      </c>
      <c r="L389" s="45"/>
      <c r="M389" s="236" t="s">
        <v>1</v>
      </c>
      <c r="N389" s="237" t="s">
        <v>42</v>
      </c>
      <c r="O389" s="92"/>
      <c r="P389" s="238">
        <f>O389*H389</f>
        <v>0</v>
      </c>
      <c r="Q389" s="238">
        <v>0.00237492</v>
      </c>
      <c r="R389" s="238">
        <f>Q389*H389</f>
        <v>0.097212600359999998</v>
      </c>
      <c r="S389" s="238">
        <v>0</v>
      </c>
      <c r="T389" s="23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0" t="s">
        <v>180</v>
      </c>
      <c r="AT389" s="240" t="s">
        <v>175</v>
      </c>
      <c r="AU389" s="240" t="s">
        <v>85</v>
      </c>
      <c r="AY389" s="18" t="s">
        <v>173</v>
      </c>
      <c r="BE389" s="241">
        <f>IF(N389="základní",J389,0)</f>
        <v>0</v>
      </c>
      <c r="BF389" s="241">
        <f>IF(N389="snížená",J389,0)</f>
        <v>0</v>
      </c>
      <c r="BG389" s="241">
        <f>IF(N389="zákl. přenesená",J389,0)</f>
        <v>0</v>
      </c>
      <c r="BH389" s="241">
        <f>IF(N389="sníž. přenesená",J389,0)</f>
        <v>0</v>
      </c>
      <c r="BI389" s="241">
        <f>IF(N389="nulová",J389,0)</f>
        <v>0</v>
      </c>
      <c r="BJ389" s="18" t="s">
        <v>21</v>
      </c>
      <c r="BK389" s="241">
        <f>ROUND(I389*H389,2)</f>
        <v>0</v>
      </c>
      <c r="BL389" s="18" t="s">
        <v>180</v>
      </c>
      <c r="BM389" s="240" t="s">
        <v>1027</v>
      </c>
    </row>
    <row r="390" s="2" customFormat="1">
      <c r="A390" s="39"/>
      <c r="B390" s="40"/>
      <c r="C390" s="41"/>
      <c r="D390" s="242" t="s">
        <v>182</v>
      </c>
      <c r="E390" s="41"/>
      <c r="F390" s="243" t="s">
        <v>1028</v>
      </c>
      <c r="G390" s="41"/>
      <c r="H390" s="41"/>
      <c r="I390" s="244"/>
      <c r="J390" s="41"/>
      <c r="K390" s="41"/>
      <c r="L390" s="45"/>
      <c r="M390" s="245"/>
      <c r="N390" s="246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182</v>
      </c>
      <c r="AU390" s="18" t="s">
        <v>85</v>
      </c>
    </row>
    <row r="391" s="14" customFormat="1">
      <c r="A391" s="14"/>
      <c r="B391" s="257"/>
      <c r="C391" s="258"/>
      <c r="D391" s="242" t="s">
        <v>184</v>
      </c>
      <c r="E391" s="259" t="s">
        <v>1</v>
      </c>
      <c r="F391" s="260" t="s">
        <v>1029</v>
      </c>
      <c r="G391" s="258"/>
      <c r="H391" s="261">
        <v>9.2789999999999999</v>
      </c>
      <c r="I391" s="262"/>
      <c r="J391" s="258"/>
      <c r="K391" s="258"/>
      <c r="L391" s="263"/>
      <c r="M391" s="264"/>
      <c r="N391" s="265"/>
      <c r="O391" s="265"/>
      <c r="P391" s="265"/>
      <c r="Q391" s="265"/>
      <c r="R391" s="265"/>
      <c r="S391" s="265"/>
      <c r="T391" s="26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7" t="s">
        <v>184</v>
      </c>
      <c r="AU391" s="267" t="s">
        <v>85</v>
      </c>
      <c r="AV391" s="14" t="s">
        <v>85</v>
      </c>
      <c r="AW391" s="14" t="s">
        <v>34</v>
      </c>
      <c r="AX391" s="14" t="s">
        <v>77</v>
      </c>
      <c r="AY391" s="267" t="s">
        <v>173</v>
      </c>
    </row>
    <row r="392" s="14" customFormat="1">
      <c r="A392" s="14"/>
      <c r="B392" s="257"/>
      <c r="C392" s="258"/>
      <c r="D392" s="242" t="s">
        <v>184</v>
      </c>
      <c r="E392" s="259" t="s">
        <v>1</v>
      </c>
      <c r="F392" s="260" t="s">
        <v>1030</v>
      </c>
      <c r="G392" s="258"/>
      <c r="H392" s="261">
        <v>10.006</v>
      </c>
      <c r="I392" s="262"/>
      <c r="J392" s="258"/>
      <c r="K392" s="258"/>
      <c r="L392" s="263"/>
      <c r="M392" s="264"/>
      <c r="N392" s="265"/>
      <c r="O392" s="265"/>
      <c r="P392" s="265"/>
      <c r="Q392" s="265"/>
      <c r="R392" s="265"/>
      <c r="S392" s="265"/>
      <c r="T392" s="26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7" t="s">
        <v>184</v>
      </c>
      <c r="AU392" s="267" t="s">
        <v>85</v>
      </c>
      <c r="AV392" s="14" t="s">
        <v>85</v>
      </c>
      <c r="AW392" s="14" t="s">
        <v>34</v>
      </c>
      <c r="AX392" s="14" t="s">
        <v>77</v>
      </c>
      <c r="AY392" s="267" t="s">
        <v>173</v>
      </c>
    </row>
    <row r="393" s="14" customFormat="1">
      <c r="A393" s="14"/>
      <c r="B393" s="257"/>
      <c r="C393" s="258"/>
      <c r="D393" s="242" t="s">
        <v>184</v>
      </c>
      <c r="E393" s="259" t="s">
        <v>1</v>
      </c>
      <c r="F393" s="260" t="s">
        <v>1031</v>
      </c>
      <c r="G393" s="258"/>
      <c r="H393" s="261">
        <v>2.536</v>
      </c>
      <c r="I393" s="262"/>
      <c r="J393" s="258"/>
      <c r="K393" s="258"/>
      <c r="L393" s="263"/>
      <c r="M393" s="264"/>
      <c r="N393" s="265"/>
      <c r="O393" s="265"/>
      <c r="P393" s="265"/>
      <c r="Q393" s="265"/>
      <c r="R393" s="265"/>
      <c r="S393" s="265"/>
      <c r="T393" s="26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7" t="s">
        <v>184</v>
      </c>
      <c r="AU393" s="267" t="s">
        <v>85</v>
      </c>
      <c r="AV393" s="14" t="s">
        <v>85</v>
      </c>
      <c r="AW393" s="14" t="s">
        <v>34</v>
      </c>
      <c r="AX393" s="14" t="s">
        <v>77</v>
      </c>
      <c r="AY393" s="267" t="s">
        <v>173</v>
      </c>
    </row>
    <row r="394" s="14" customFormat="1">
      <c r="A394" s="14"/>
      <c r="B394" s="257"/>
      <c r="C394" s="258"/>
      <c r="D394" s="242" t="s">
        <v>184</v>
      </c>
      <c r="E394" s="259" t="s">
        <v>1</v>
      </c>
      <c r="F394" s="260" t="s">
        <v>1032</v>
      </c>
      <c r="G394" s="258"/>
      <c r="H394" s="261">
        <v>7.9219999999999997</v>
      </c>
      <c r="I394" s="262"/>
      <c r="J394" s="258"/>
      <c r="K394" s="258"/>
      <c r="L394" s="263"/>
      <c r="M394" s="264"/>
      <c r="N394" s="265"/>
      <c r="O394" s="265"/>
      <c r="P394" s="265"/>
      <c r="Q394" s="265"/>
      <c r="R394" s="265"/>
      <c r="S394" s="265"/>
      <c r="T394" s="26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7" t="s">
        <v>184</v>
      </c>
      <c r="AU394" s="267" t="s">
        <v>85</v>
      </c>
      <c r="AV394" s="14" t="s">
        <v>85</v>
      </c>
      <c r="AW394" s="14" t="s">
        <v>34</v>
      </c>
      <c r="AX394" s="14" t="s">
        <v>77</v>
      </c>
      <c r="AY394" s="267" t="s">
        <v>173</v>
      </c>
    </row>
    <row r="395" s="14" customFormat="1">
      <c r="A395" s="14"/>
      <c r="B395" s="257"/>
      <c r="C395" s="258"/>
      <c r="D395" s="242" t="s">
        <v>184</v>
      </c>
      <c r="E395" s="259" t="s">
        <v>1</v>
      </c>
      <c r="F395" s="260" t="s">
        <v>1033</v>
      </c>
      <c r="G395" s="258"/>
      <c r="H395" s="261">
        <v>8.6989999999999998</v>
      </c>
      <c r="I395" s="262"/>
      <c r="J395" s="258"/>
      <c r="K395" s="258"/>
      <c r="L395" s="263"/>
      <c r="M395" s="264"/>
      <c r="N395" s="265"/>
      <c r="O395" s="265"/>
      <c r="P395" s="265"/>
      <c r="Q395" s="265"/>
      <c r="R395" s="265"/>
      <c r="S395" s="265"/>
      <c r="T395" s="26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7" t="s">
        <v>184</v>
      </c>
      <c r="AU395" s="267" t="s">
        <v>85</v>
      </c>
      <c r="AV395" s="14" t="s">
        <v>85</v>
      </c>
      <c r="AW395" s="14" t="s">
        <v>34</v>
      </c>
      <c r="AX395" s="14" t="s">
        <v>77</v>
      </c>
      <c r="AY395" s="267" t="s">
        <v>173</v>
      </c>
    </row>
    <row r="396" s="14" customFormat="1">
      <c r="A396" s="14"/>
      <c r="B396" s="257"/>
      <c r="C396" s="258"/>
      <c r="D396" s="242" t="s">
        <v>184</v>
      </c>
      <c r="E396" s="259" t="s">
        <v>1</v>
      </c>
      <c r="F396" s="260" t="s">
        <v>1034</v>
      </c>
      <c r="G396" s="258"/>
      <c r="H396" s="261">
        <v>2.4910000000000001</v>
      </c>
      <c r="I396" s="262"/>
      <c r="J396" s="258"/>
      <c r="K396" s="258"/>
      <c r="L396" s="263"/>
      <c r="M396" s="264"/>
      <c r="N396" s="265"/>
      <c r="O396" s="265"/>
      <c r="P396" s="265"/>
      <c r="Q396" s="265"/>
      <c r="R396" s="265"/>
      <c r="S396" s="265"/>
      <c r="T396" s="26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7" t="s">
        <v>184</v>
      </c>
      <c r="AU396" s="267" t="s">
        <v>85</v>
      </c>
      <c r="AV396" s="14" t="s">
        <v>85</v>
      </c>
      <c r="AW396" s="14" t="s">
        <v>34</v>
      </c>
      <c r="AX396" s="14" t="s">
        <v>77</v>
      </c>
      <c r="AY396" s="267" t="s">
        <v>173</v>
      </c>
    </row>
    <row r="397" s="15" customFormat="1">
      <c r="A397" s="15"/>
      <c r="B397" s="268"/>
      <c r="C397" s="269"/>
      <c r="D397" s="242" t="s">
        <v>184</v>
      </c>
      <c r="E397" s="270" t="s">
        <v>1</v>
      </c>
      <c r="F397" s="271" t="s">
        <v>187</v>
      </c>
      <c r="G397" s="269"/>
      <c r="H397" s="272">
        <v>40.933</v>
      </c>
      <c r="I397" s="273"/>
      <c r="J397" s="269"/>
      <c r="K397" s="269"/>
      <c r="L397" s="274"/>
      <c r="M397" s="275"/>
      <c r="N397" s="276"/>
      <c r="O397" s="276"/>
      <c r="P397" s="276"/>
      <c r="Q397" s="276"/>
      <c r="R397" s="276"/>
      <c r="S397" s="276"/>
      <c r="T397" s="277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8" t="s">
        <v>184</v>
      </c>
      <c r="AU397" s="278" t="s">
        <v>85</v>
      </c>
      <c r="AV397" s="15" t="s">
        <v>180</v>
      </c>
      <c r="AW397" s="15" t="s">
        <v>34</v>
      </c>
      <c r="AX397" s="15" t="s">
        <v>21</v>
      </c>
      <c r="AY397" s="278" t="s">
        <v>173</v>
      </c>
    </row>
    <row r="398" s="2" customFormat="1">
      <c r="A398" s="39"/>
      <c r="B398" s="40"/>
      <c r="C398" s="229" t="s">
        <v>493</v>
      </c>
      <c r="D398" s="229" t="s">
        <v>175</v>
      </c>
      <c r="E398" s="230" t="s">
        <v>1035</v>
      </c>
      <c r="F398" s="231" t="s">
        <v>1036</v>
      </c>
      <c r="G398" s="232" t="s">
        <v>178</v>
      </c>
      <c r="H398" s="233">
        <v>40.933</v>
      </c>
      <c r="I398" s="234"/>
      <c r="J398" s="235">
        <f>ROUND(I398*H398,2)</f>
        <v>0</v>
      </c>
      <c r="K398" s="231" t="s">
        <v>179</v>
      </c>
      <c r="L398" s="45"/>
      <c r="M398" s="236" t="s">
        <v>1</v>
      </c>
      <c r="N398" s="237" t="s">
        <v>42</v>
      </c>
      <c r="O398" s="92"/>
      <c r="P398" s="238">
        <f>O398*H398</f>
        <v>0</v>
      </c>
      <c r="Q398" s="238">
        <v>0</v>
      </c>
      <c r="R398" s="238">
        <f>Q398*H398</f>
        <v>0</v>
      </c>
      <c r="S398" s="238">
        <v>0</v>
      </c>
      <c r="T398" s="23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0" t="s">
        <v>180</v>
      </c>
      <c r="AT398" s="240" t="s">
        <v>175</v>
      </c>
      <c r="AU398" s="240" t="s">
        <v>85</v>
      </c>
      <c r="AY398" s="18" t="s">
        <v>173</v>
      </c>
      <c r="BE398" s="241">
        <f>IF(N398="základní",J398,0)</f>
        <v>0</v>
      </c>
      <c r="BF398" s="241">
        <f>IF(N398="snížená",J398,0)</f>
        <v>0</v>
      </c>
      <c r="BG398" s="241">
        <f>IF(N398="zákl. přenesená",J398,0)</f>
        <v>0</v>
      </c>
      <c r="BH398" s="241">
        <f>IF(N398="sníž. přenesená",J398,0)</f>
        <v>0</v>
      </c>
      <c r="BI398" s="241">
        <f>IF(N398="nulová",J398,0)</f>
        <v>0</v>
      </c>
      <c r="BJ398" s="18" t="s">
        <v>21</v>
      </c>
      <c r="BK398" s="241">
        <f>ROUND(I398*H398,2)</f>
        <v>0</v>
      </c>
      <c r="BL398" s="18" t="s">
        <v>180</v>
      </c>
      <c r="BM398" s="240" t="s">
        <v>1037</v>
      </c>
    </row>
    <row r="399" s="2" customFormat="1">
      <c r="A399" s="39"/>
      <c r="B399" s="40"/>
      <c r="C399" s="41"/>
      <c r="D399" s="242" t="s">
        <v>182</v>
      </c>
      <c r="E399" s="41"/>
      <c r="F399" s="243" t="s">
        <v>1038</v>
      </c>
      <c r="G399" s="41"/>
      <c r="H399" s="41"/>
      <c r="I399" s="244"/>
      <c r="J399" s="41"/>
      <c r="K399" s="41"/>
      <c r="L399" s="45"/>
      <c r="M399" s="245"/>
      <c r="N399" s="246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182</v>
      </c>
      <c r="AU399" s="18" t="s">
        <v>85</v>
      </c>
    </row>
    <row r="400" s="2" customFormat="1">
      <c r="A400" s="39"/>
      <c r="B400" s="40"/>
      <c r="C400" s="229" t="s">
        <v>499</v>
      </c>
      <c r="D400" s="229" t="s">
        <v>175</v>
      </c>
      <c r="E400" s="230" t="s">
        <v>1039</v>
      </c>
      <c r="F400" s="231" t="s">
        <v>1040</v>
      </c>
      <c r="G400" s="232" t="s">
        <v>251</v>
      </c>
      <c r="H400" s="233">
        <v>0.63300000000000001</v>
      </c>
      <c r="I400" s="234"/>
      <c r="J400" s="235">
        <f>ROUND(I400*H400,2)</f>
        <v>0</v>
      </c>
      <c r="K400" s="231" t="s">
        <v>179</v>
      </c>
      <c r="L400" s="45"/>
      <c r="M400" s="236" t="s">
        <v>1</v>
      </c>
      <c r="N400" s="237" t="s">
        <v>42</v>
      </c>
      <c r="O400" s="92"/>
      <c r="P400" s="238">
        <f>O400*H400</f>
        <v>0</v>
      </c>
      <c r="Q400" s="238">
        <v>1.0435904</v>
      </c>
      <c r="R400" s="238">
        <f>Q400*H400</f>
        <v>0.66059272320000006</v>
      </c>
      <c r="S400" s="238">
        <v>0</v>
      </c>
      <c r="T400" s="23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0" t="s">
        <v>180</v>
      </c>
      <c r="AT400" s="240" t="s">
        <v>175</v>
      </c>
      <c r="AU400" s="240" t="s">
        <v>85</v>
      </c>
      <c r="AY400" s="18" t="s">
        <v>173</v>
      </c>
      <c r="BE400" s="241">
        <f>IF(N400="základní",J400,0)</f>
        <v>0</v>
      </c>
      <c r="BF400" s="241">
        <f>IF(N400="snížená",J400,0)</f>
        <v>0</v>
      </c>
      <c r="BG400" s="241">
        <f>IF(N400="zákl. přenesená",J400,0)</f>
        <v>0</v>
      </c>
      <c r="BH400" s="241">
        <f>IF(N400="sníž. přenesená",J400,0)</f>
        <v>0</v>
      </c>
      <c r="BI400" s="241">
        <f>IF(N400="nulová",J400,0)</f>
        <v>0</v>
      </c>
      <c r="BJ400" s="18" t="s">
        <v>21</v>
      </c>
      <c r="BK400" s="241">
        <f>ROUND(I400*H400,2)</f>
        <v>0</v>
      </c>
      <c r="BL400" s="18" t="s">
        <v>180</v>
      </c>
      <c r="BM400" s="240" t="s">
        <v>1041</v>
      </c>
    </row>
    <row r="401" s="2" customFormat="1">
      <c r="A401" s="39"/>
      <c r="B401" s="40"/>
      <c r="C401" s="41"/>
      <c r="D401" s="242" t="s">
        <v>182</v>
      </c>
      <c r="E401" s="41"/>
      <c r="F401" s="243" t="s">
        <v>1042</v>
      </c>
      <c r="G401" s="41"/>
      <c r="H401" s="41"/>
      <c r="I401" s="244"/>
      <c r="J401" s="41"/>
      <c r="K401" s="41"/>
      <c r="L401" s="45"/>
      <c r="M401" s="245"/>
      <c r="N401" s="246"/>
      <c r="O401" s="92"/>
      <c r="P401" s="92"/>
      <c r="Q401" s="92"/>
      <c r="R401" s="92"/>
      <c r="S401" s="92"/>
      <c r="T401" s="93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182</v>
      </c>
      <c r="AU401" s="18" t="s">
        <v>85</v>
      </c>
    </row>
    <row r="402" s="14" customFormat="1">
      <c r="A402" s="14"/>
      <c r="B402" s="257"/>
      <c r="C402" s="258"/>
      <c r="D402" s="242" t="s">
        <v>184</v>
      </c>
      <c r="E402" s="259" t="s">
        <v>1</v>
      </c>
      <c r="F402" s="260" t="s">
        <v>1043</v>
      </c>
      <c r="G402" s="258"/>
      <c r="H402" s="261">
        <v>0.63300000000000001</v>
      </c>
      <c r="I402" s="262"/>
      <c r="J402" s="258"/>
      <c r="K402" s="258"/>
      <c r="L402" s="263"/>
      <c r="M402" s="264"/>
      <c r="N402" s="265"/>
      <c r="O402" s="265"/>
      <c r="P402" s="265"/>
      <c r="Q402" s="265"/>
      <c r="R402" s="265"/>
      <c r="S402" s="265"/>
      <c r="T402" s="26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7" t="s">
        <v>184</v>
      </c>
      <c r="AU402" s="267" t="s">
        <v>85</v>
      </c>
      <c r="AV402" s="14" t="s">
        <v>85</v>
      </c>
      <c r="AW402" s="14" t="s">
        <v>34</v>
      </c>
      <c r="AX402" s="14" t="s">
        <v>21</v>
      </c>
      <c r="AY402" s="267" t="s">
        <v>173</v>
      </c>
    </row>
    <row r="403" s="2" customFormat="1" ht="16.5" customHeight="1">
      <c r="A403" s="39"/>
      <c r="B403" s="40"/>
      <c r="C403" s="229" t="s">
        <v>506</v>
      </c>
      <c r="D403" s="229" t="s">
        <v>175</v>
      </c>
      <c r="E403" s="230" t="s">
        <v>1044</v>
      </c>
      <c r="F403" s="231" t="s">
        <v>1045</v>
      </c>
      <c r="G403" s="232" t="s">
        <v>210</v>
      </c>
      <c r="H403" s="233">
        <v>5.2000000000000002</v>
      </c>
      <c r="I403" s="234"/>
      <c r="J403" s="235">
        <f>ROUND(I403*H403,2)</f>
        <v>0</v>
      </c>
      <c r="K403" s="231" t="s">
        <v>179</v>
      </c>
      <c r="L403" s="45"/>
      <c r="M403" s="236" t="s">
        <v>1</v>
      </c>
      <c r="N403" s="237" t="s">
        <v>42</v>
      </c>
      <c r="O403" s="92"/>
      <c r="P403" s="238">
        <f>O403*H403</f>
        <v>0</v>
      </c>
      <c r="Q403" s="238">
        <v>2.4777999999999998</v>
      </c>
      <c r="R403" s="238">
        <f>Q403*H403</f>
        <v>12.884559999999999</v>
      </c>
      <c r="S403" s="238">
        <v>0</v>
      </c>
      <c r="T403" s="23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0" t="s">
        <v>180</v>
      </c>
      <c r="AT403" s="240" t="s">
        <v>175</v>
      </c>
      <c r="AU403" s="240" t="s">
        <v>85</v>
      </c>
      <c r="AY403" s="18" t="s">
        <v>173</v>
      </c>
      <c r="BE403" s="241">
        <f>IF(N403="základní",J403,0)</f>
        <v>0</v>
      </c>
      <c r="BF403" s="241">
        <f>IF(N403="snížená",J403,0)</f>
        <v>0</v>
      </c>
      <c r="BG403" s="241">
        <f>IF(N403="zákl. přenesená",J403,0)</f>
        <v>0</v>
      </c>
      <c r="BH403" s="241">
        <f>IF(N403="sníž. přenesená",J403,0)</f>
        <v>0</v>
      </c>
      <c r="BI403" s="241">
        <f>IF(N403="nulová",J403,0)</f>
        <v>0</v>
      </c>
      <c r="BJ403" s="18" t="s">
        <v>21</v>
      </c>
      <c r="BK403" s="241">
        <f>ROUND(I403*H403,2)</f>
        <v>0</v>
      </c>
      <c r="BL403" s="18" t="s">
        <v>180</v>
      </c>
      <c r="BM403" s="240" t="s">
        <v>1046</v>
      </c>
    </row>
    <row r="404" s="2" customFormat="1">
      <c r="A404" s="39"/>
      <c r="B404" s="40"/>
      <c r="C404" s="41"/>
      <c r="D404" s="242" t="s">
        <v>182</v>
      </c>
      <c r="E404" s="41"/>
      <c r="F404" s="243" t="s">
        <v>1047</v>
      </c>
      <c r="G404" s="41"/>
      <c r="H404" s="41"/>
      <c r="I404" s="244"/>
      <c r="J404" s="41"/>
      <c r="K404" s="41"/>
      <c r="L404" s="45"/>
      <c r="M404" s="245"/>
      <c r="N404" s="246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182</v>
      </c>
      <c r="AU404" s="18" t="s">
        <v>85</v>
      </c>
    </row>
    <row r="405" s="13" customFormat="1">
      <c r="A405" s="13"/>
      <c r="B405" s="247"/>
      <c r="C405" s="248"/>
      <c r="D405" s="242" t="s">
        <v>184</v>
      </c>
      <c r="E405" s="249" t="s">
        <v>1</v>
      </c>
      <c r="F405" s="250" t="s">
        <v>1048</v>
      </c>
      <c r="G405" s="248"/>
      <c r="H405" s="249" t="s">
        <v>1</v>
      </c>
      <c r="I405" s="251"/>
      <c r="J405" s="248"/>
      <c r="K405" s="248"/>
      <c r="L405" s="252"/>
      <c r="M405" s="253"/>
      <c r="N405" s="254"/>
      <c r="O405" s="254"/>
      <c r="P405" s="254"/>
      <c r="Q405" s="254"/>
      <c r="R405" s="254"/>
      <c r="S405" s="254"/>
      <c r="T405" s="25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6" t="s">
        <v>184</v>
      </c>
      <c r="AU405" s="256" t="s">
        <v>85</v>
      </c>
      <c r="AV405" s="13" t="s">
        <v>21</v>
      </c>
      <c r="AW405" s="13" t="s">
        <v>34</v>
      </c>
      <c r="AX405" s="13" t="s">
        <v>77</v>
      </c>
      <c r="AY405" s="256" t="s">
        <v>173</v>
      </c>
    </row>
    <row r="406" s="14" customFormat="1">
      <c r="A406" s="14"/>
      <c r="B406" s="257"/>
      <c r="C406" s="258"/>
      <c r="D406" s="242" t="s">
        <v>184</v>
      </c>
      <c r="E406" s="259" t="s">
        <v>1</v>
      </c>
      <c r="F406" s="260" t="s">
        <v>1049</v>
      </c>
      <c r="G406" s="258"/>
      <c r="H406" s="261">
        <v>5.2000000000000002</v>
      </c>
      <c r="I406" s="262"/>
      <c r="J406" s="258"/>
      <c r="K406" s="258"/>
      <c r="L406" s="263"/>
      <c r="M406" s="264"/>
      <c r="N406" s="265"/>
      <c r="O406" s="265"/>
      <c r="P406" s="265"/>
      <c r="Q406" s="265"/>
      <c r="R406" s="265"/>
      <c r="S406" s="265"/>
      <c r="T406" s="26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7" t="s">
        <v>184</v>
      </c>
      <c r="AU406" s="267" t="s">
        <v>85</v>
      </c>
      <c r="AV406" s="14" t="s">
        <v>85</v>
      </c>
      <c r="AW406" s="14" t="s">
        <v>34</v>
      </c>
      <c r="AX406" s="14" t="s">
        <v>77</v>
      </c>
      <c r="AY406" s="267" t="s">
        <v>173</v>
      </c>
    </row>
    <row r="407" s="15" customFormat="1">
      <c r="A407" s="15"/>
      <c r="B407" s="268"/>
      <c r="C407" s="269"/>
      <c r="D407" s="242" t="s">
        <v>184</v>
      </c>
      <c r="E407" s="270" t="s">
        <v>1</v>
      </c>
      <c r="F407" s="271" t="s">
        <v>187</v>
      </c>
      <c r="G407" s="269"/>
      <c r="H407" s="272">
        <v>5.2000000000000002</v>
      </c>
      <c r="I407" s="273"/>
      <c r="J407" s="269"/>
      <c r="K407" s="269"/>
      <c r="L407" s="274"/>
      <c r="M407" s="275"/>
      <c r="N407" s="276"/>
      <c r="O407" s="276"/>
      <c r="P407" s="276"/>
      <c r="Q407" s="276"/>
      <c r="R407" s="276"/>
      <c r="S407" s="276"/>
      <c r="T407" s="277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8" t="s">
        <v>184</v>
      </c>
      <c r="AU407" s="278" t="s">
        <v>85</v>
      </c>
      <c r="AV407" s="15" t="s">
        <v>180</v>
      </c>
      <c r="AW407" s="15" t="s">
        <v>34</v>
      </c>
      <c r="AX407" s="15" t="s">
        <v>21</v>
      </c>
      <c r="AY407" s="278" t="s">
        <v>173</v>
      </c>
    </row>
    <row r="408" s="2" customFormat="1">
      <c r="A408" s="39"/>
      <c r="B408" s="40"/>
      <c r="C408" s="229" t="s">
        <v>1050</v>
      </c>
      <c r="D408" s="229" t="s">
        <v>175</v>
      </c>
      <c r="E408" s="230" t="s">
        <v>1051</v>
      </c>
      <c r="F408" s="231" t="s">
        <v>1052</v>
      </c>
      <c r="G408" s="232" t="s">
        <v>210</v>
      </c>
      <c r="H408" s="233">
        <v>5.2000000000000002</v>
      </c>
      <c r="I408" s="234"/>
      <c r="J408" s="235">
        <f>ROUND(I408*H408,2)</f>
        <v>0</v>
      </c>
      <c r="K408" s="231" t="s">
        <v>179</v>
      </c>
      <c r="L408" s="45"/>
      <c r="M408" s="236" t="s">
        <v>1</v>
      </c>
      <c r="N408" s="237" t="s">
        <v>42</v>
      </c>
      <c r="O408" s="92"/>
      <c r="P408" s="238">
        <f>O408*H408</f>
        <v>0</v>
      </c>
      <c r="Q408" s="238">
        <v>0.048579999999999998</v>
      </c>
      <c r="R408" s="238">
        <f>Q408*H408</f>
        <v>0.25261600000000001</v>
      </c>
      <c r="S408" s="238">
        <v>0</v>
      </c>
      <c r="T408" s="23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0" t="s">
        <v>180</v>
      </c>
      <c r="AT408" s="240" t="s">
        <v>175</v>
      </c>
      <c r="AU408" s="240" t="s">
        <v>85</v>
      </c>
      <c r="AY408" s="18" t="s">
        <v>173</v>
      </c>
      <c r="BE408" s="241">
        <f>IF(N408="základní",J408,0)</f>
        <v>0</v>
      </c>
      <c r="BF408" s="241">
        <f>IF(N408="snížená",J408,0)</f>
        <v>0</v>
      </c>
      <c r="BG408" s="241">
        <f>IF(N408="zákl. přenesená",J408,0)</f>
        <v>0</v>
      </c>
      <c r="BH408" s="241">
        <f>IF(N408="sníž. přenesená",J408,0)</f>
        <v>0</v>
      </c>
      <c r="BI408" s="241">
        <f>IF(N408="nulová",J408,0)</f>
        <v>0</v>
      </c>
      <c r="BJ408" s="18" t="s">
        <v>21</v>
      </c>
      <c r="BK408" s="241">
        <f>ROUND(I408*H408,2)</f>
        <v>0</v>
      </c>
      <c r="BL408" s="18" t="s">
        <v>180</v>
      </c>
      <c r="BM408" s="240" t="s">
        <v>1053</v>
      </c>
    </row>
    <row r="409" s="2" customFormat="1">
      <c r="A409" s="39"/>
      <c r="B409" s="40"/>
      <c r="C409" s="41"/>
      <c r="D409" s="242" t="s">
        <v>182</v>
      </c>
      <c r="E409" s="41"/>
      <c r="F409" s="243" t="s">
        <v>1054</v>
      </c>
      <c r="G409" s="41"/>
      <c r="H409" s="41"/>
      <c r="I409" s="244"/>
      <c r="J409" s="41"/>
      <c r="K409" s="41"/>
      <c r="L409" s="45"/>
      <c r="M409" s="245"/>
      <c r="N409" s="246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182</v>
      </c>
      <c r="AU409" s="18" t="s">
        <v>85</v>
      </c>
    </row>
    <row r="410" s="2" customFormat="1">
      <c r="A410" s="39"/>
      <c r="B410" s="40"/>
      <c r="C410" s="229" t="s">
        <v>513</v>
      </c>
      <c r="D410" s="229" t="s">
        <v>175</v>
      </c>
      <c r="E410" s="230" t="s">
        <v>1055</v>
      </c>
      <c r="F410" s="231" t="s">
        <v>1056</v>
      </c>
      <c r="G410" s="232" t="s">
        <v>178</v>
      </c>
      <c r="H410" s="233">
        <v>15.996</v>
      </c>
      <c r="I410" s="234"/>
      <c r="J410" s="235">
        <f>ROUND(I410*H410,2)</f>
        <v>0</v>
      </c>
      <c r="K410" s="231" t="s">
        <v>179</v>
      </c>
      <c r="L410" s="45"/>
      <c r="M410" s="236" t="s">
        <v>1</v>
      </c>
      <c r="N410" s="237" t="s">
        <v>42</v>
      </c>
      <c r="O410" s="92"/>
      <c r="P410" s="238">
        <f>O410*H410</f>
        <v>0</v>
      </c>
      <c r="Q410" s="238">
        <v>0.0018247000000000001</v>
      </c>
      <c r="R410" s="238">
        <f>Q410*H410</f>
        <v>0.029187901200000001</v>
      </c>
      <c r="S410" s="238">
        <v>0</v>
      </c>
      <c r="T410" s="23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0" t="s">
        <v>180</v>
      </c>
      <c r="AT410" s="240" t="s">
        <v>175</v>
      </c>
      <c r="AU410" s="240" t="s">
        <v>85</v>
      </c>
      <c r="AY410" s="18" t="s">
        <v>173</v>
      </c>
      <c r="BE410" s="241">
        <f>IF(N410="základní",J410,0)</f>
        <v>0</v>
      </c>
      <c r="BF410" s="241">
        <f>IF(N410="snížená",J410,0)</f>
        <v>0</v>
      </c>
      <c r="BG410" s="241">
        <f>IF(N410="zákl. přenesená",J410,0)</f>
        <v>0</v>
      </c>
      <c r="BH410" s="241">
        <f>IF(N410="sníž. přenesená",J410,0)</f>
        <v>0</v>
      </c>
      <c r="BI410" s="241">
        <f>IF(N410="nulová",J410,0)</f>
        <v>0</v>
      </c>
      <c r="BJ410" s="18" t="s">
        <v>21</v>
      </c>
      <c r="BK410" s="241">
        <f>ROUND(I410*H410,2)</f>
        <v>0</v>
      </c>
      <c r="BL410" s="18" t="s">
        <v>180</v>
      </c>
      <c r="BM410" s="240" t="s">
        <v>1057</v>
      </c>
    </row>
    <row r="411" s="2" customFormat="1">
      <c r="A411" s="39"/>
      <c r="B411" s="40"/>
      <c r="C411" s="41"/>
      <c r="D411" s="242" t="s">
        <v>182</v>
      </c>
      <c r="E411" s="41"/>
      <c r="F411" s="243" t="s">
        <v>1058</v>
      </c>
      <c r="G411" s="41"/>
      <c r="H411" s="41"/>
      <c r="I411" s="244"/>
      <c r="J411" s="41"/>
      <c r="K411" s="41"/>
      <c r="L411" s="45"/>
      <c r="M411" s="245"/>
      <c r="N411" s="246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182</v>
      </c>
      <c r="AU411" s="18" t="s">
        <v>85</v>
      </c>
    </row>
    <row r="412" s="14" customFormat="1">
      <c r="A412" s="14"/>
      <c r="B412" s="257"/>
      <c r="C412" s="258"/>
      <c r="D412" s="242" t="s">
        <v>184</v>
      </c>
      <c r="E412" s="259" t="s">
        <v>1</v>
      </c>
      <c r="F412" s="260" t="s">
        <v>1059</v>
      </c>
      <c r="G412" s="258"/>
      <c r="H412" s="261">
        <v>6.5599999999999996</v>
      </c>
      <c r="I412" s="262"/>
      <c r="J412" s="258"/>
      <c r="K412" s="258"/>
      <c r="L412" s="263"/>
      <c r="M412" s="264"/>
      <c r="N412" s="265"/>
      <c r="O412" s="265"/>
      <c r="P412" s="265"/>
      <c r="Q412" s="265"/>
      <c r="R412" s="265"/>
      <c r="S412" s="265"/>
      <c r="T412" s="26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7" t="s">
        <v>184</v>
      </c>
      <c r="AU412" s="267" t="s">
        <v>85</v>
      </c>
      <c r="AV412" s="14" t="s">
        <v>85</v>
      </c>
      <c r="AW412" s="14" t="s">
        <v>34</v>
      </c>
      <c r="AX412" s="14" t="s">
        <v>77</v>
      </c>
      <c r="AY412" s="267" t="s">
        <v>173</v>
      </c>
    </row>
    <row r="413" s="14" customFormat="1">
      <c r="A413" s="14"/>
      <c r="B413" s="257"/>
      <c r="C413" s="258"/>
      <c r="D413" s="242" t="s">
        <v>184</v>
      </c>
      <c r="E413" s="259" t="s">
        <v>1</v>
      </c>
      <c r="F413" s="260" t="s">
        <v>1060</v>
      </c>
      <c r="G413" s="258"/>
      <c r="H413" s="261">
        <v>6.484</v>
      </c>
      <c r="I413" s="262"/>
      <c r="J413" s="258"/>
      <c r="K413" s="258"/>
      <c r="L413" s="263"/>
      <c r="M413" s="264"/>
      <c r="N413" s="265"/>
      <c r="O413" s="265"/>
      <c r="P413" s="265"/>
      <c r="Q413" s="265"/>
      <c r="R413" s="265"/>
      <c r="S413" s="265"/>
      <c r="T413" s="26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7" t="s">
        <v>184</v>
      </c>
      <c r="AU413" s="267" t="s">
        <v>85</v>
      </c>
      <c r="AV413" s="14" t="s">
        <v>85</v>
      </c>
      <c r="AW413" s="14" t="s">
        <v>34</v>
      </c>
      <c r="AX413" s="14" t="s">
        <v>77</v>
      </c>
      <c r="AY413" s="267" t="s">
        <v>173</v>
      </c>
    </row>
    <row r="414" s="14" customFormat="1">
      <c r="A414" s="14"/>
      <c r="B414" s="257"/>
      <c r="C414" s="258"/>
      <c r="D414" s="242" t="s">
        <v>184</v>
      </c>
      <c r="E414" s="259" t="s">
        <v>1</v>
      </c>
      <c r="F414" s="260" t="s">
        <v>1061</v>
      </c>
      <c r="G414" s="258"/>
      <c r="H414" s="261">
        <v>2.952</v>
      </c>
      <c r="I414" s="262"/>
      <c r="J414" s="258"/>
      <c r="K414" s="258"/>
      <c r="L414" s="263"/>
      <c r="M414" s="264"/>
      <c r="N414" s="265"/>
      <c r="O414" s="265"/>
      <c r="P414" s="265"/>
      <c r="Q414" s="265"/>
      <c r="R414" s="265"/>
      <c r="S414" s="265"/>
      <c r="T414" s="26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7" t="s">
        <v>184</v>
      </c>
      <c r="AU414" s="267" t="s">
        <v>85</v>
      </c>
      <c r="AV414" s="14" t="s">
        <v>85</v>
      </c>
      <c r="AW414" s="14" t="s">
        <v>34</v>
      </c>
      <c r="AX414" s="14" t="s">
        <v>77</v>
      </c>
      <c r="AY414" s="267" t="s">
        <v>173</v>
      </c>
    </row>
    <row r="415" s="15" customFormat="1">
      <c r="A415" s="15"/>
      <c r="B415" s="268"/>
      <c r="C415" s="269"/>
      <c r="D415" s="242" t="s">
        <v>184</v>
      </c>
      <c r="E415" s="270" t="s">
        <v>1</v>
      </c>
      <c r="F415" s="271" t="s">
        <v>187</v>
      </c>
      <c r="G415" s="269"/>
      <c r="H415" s="272">
        <v>15.996</v>
      </c>
      <c r="I415" s="273"/>
      <c r="J415" s="269"/>
      <c r="K415" s="269"/>
      <c r="L415" s="274"/>
      <c r="M415" s="275"/>
      <c r="N415" s="276"/>
      <c r="O415" s="276"/>
      <c r="P415" s="276"/>
      <c r="Q415" s="276"/>
      <c r="R415" s="276"/>
      <c r="S415" s="276"/>
      <c r="T415" s="277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8" t="s">
        <v>184</v>
      </c>
      <c r="AU415" s="278" t="s">
        <v>85</v>
      </c>
      <c r="AV415" s="15" t="s">
        <v>180</v>
      </c>
      <c r="AW415" s="15" t="s">
        <v>34</v>
      </c>
      <c r="AX415" s="15" t="s">
        <v>21</v>
      </c>
      <c r="AY415" s="278" t="s">
        <v>173</v>
      </c>
    </row>
    <row r="416" s="2" customFormat="1">
      <c r="A416" s="39"/>
      <c r="B416" s="40"/>
      <c r="C416" s="229" t="s">
        <v>520</v>
      </c>
      <c r="D416" s="229" t="s">
        <v>175</v>
      </c>
      <c r="E416" s="230" t="s">
        <v>1062</v>
      </c>
      <c r="F416" s="231" t="s">
        <v>1063</v>
      </c>
      <c r="G416" s="232" t="s">
        <v>178</v>
      </c>
      <c r="H416" s="233">
        <v>15.996</v>
      </c>
      <c r="I416" s="234"/>
      <c r="J416" s="235">
        <f>ROUND(I416*H416,2)</f>
        <v>0</v>
      </c>
      <c r="K416" s="231" t="s">
        <v>179</v>
      </c>
      <c r="L416" s="45"/>
      <c r="M416" s="236" t="s">
        <v>1</v>
      </c>
      <c r="N416" s="237" t="s">
        <v>42</v>
      </c>
      <c r="O416" s="92"/>
      <c r="P416" s="238">
        <f>O416*H416</f>
        <v>0</v>
      </c>
      <c r="Q416" s="238">
        <v>3.6000000000000001E-05</v>
      </c>
      <c r="R416" s="238">
        <f>Q416*H416</f>
        <v>0.00057585600000000002</v>
      </c>
      <c r="S416" s="238">
        <v>0</v>
      </c>
      <c r="T416" s="23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0" t="s">
        <v>180</v>
      </c>
      <c r="AT416" s="240" t="s">
        <v>175</v>
      </c>
      <c r="AU416" s="240" t="s">
        <v>85</v>
      </c>
      <c r="AY416" s="18" t="s">
        <v>173</v>
      </c>
      <c r="BE416" s="241">
        <f>IF(N416="základní",J416,0)</f>
        <v>0</v>
      </c>
      <c r="BF416" s="241">
        <f>IF(N416="snížená",J416,0)</f>
        <v>0</v>
      </c>
      <c r="BG416" s="241">
        <f>IF(N416="zákl. přenesená",J416,0)</f>
        <v>0</v>
      </c>
      <c r="BH416" s="241">
        <f>IF(N416="sníž. přenesená",J416,0)</f>
        <v>0</v>
      </c>
      <c r="BI416" s="241">
        <f>IF(N416="nulová",J416,0)</f>
        <v>0</v>
      </c>
      <c r="BJ416" s="18" t="s">
        <v>21</v>
      </c>
      <c r="BK416" s="241">
        <f>ROUND(I416*H416,2)</f>
        <v>0</v>
      </c>
      <c r="BL416" s="18" t="s">
        <v>180</v>
      </c>
      <c r="BM416" s="240" t="s">
        <v>1064</v>
      </c>
    </row>
    <row r="417" s="2" customFormat="1">
      <c r="A417" s="39"/>
      <c r="B417" s="40"/>
      <c r="C417" s="41"/>
      <c r="D417" s="242" t="s">
        <v>182</v>
      </c>
      <c r="E417" s="41"/>
      <c r="F417" s="243" t="s">
        <v>1065</v>
      </c>
      <c r="G417" s="41"/>
      <c r="H417" s="41"/>
      <c r="I417" s="244"/>
      <c r="J417" s="41"/>
      <c r="K417" s="41"/>
      <c r="L417" s="45"/>
      <c r="M417" s="245"/>
      <c r="N417" s="246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182</v>
      </c>
      <c r="AU417" s="18" t="s">
        <v>85</v>
      </c>
    </row>
    <row r="418" s="2" customFormat="1">
      <c r="A418" s="39"/>
      <c r="B418" s="40"/>
      <c r="C418" s="229" t="s">
        <v>526</v>
      </c>
      <c r="D418" s="229" t="s">
        <v>175</v>
      </c>
      <c r="E418" s="230" t="s">
        <v>1066</v>
      </c>
      <c r="F418" s="231" t="s">
        <v>1067</v>
      </c>
      <c r="G418" s="232" t="s">
        <v>516</v>
      </c>
      <c r="H418" s="233">
        <v>4</v>
      </c>
      <c r="I418" s="234"/>
      <c r="J418" s="235">
        <f>ROUND(I418*H418,2)</f>
        <v>0</v>
      </c>
      <c r="K418" s="231" t="s">
        <v>179</v>
      </c>
      <c r="L418" s="45"/>
      <c r="M418" s="236" t="s">
        <v>1</v>
      </c>
      <c r="N418" s="237" t="s">
        <v>42</v>
      </c>
      <c r="O418" s="92"/>
      <c r="P418" s="238">
        <f>O418*H418</f>
        <v>0</v>
      </c>
      <c r="Q418" s="238">
        <v>0.0083999999999999995</v>
      </c>
      <c r="R418" s="238">
        <f>Q418*H418</f>
        <v>0.033599999999999998</v>
      </c>
      <c r="S418" s="238">
        <v>0</v>
      </c>
      <c r="T418" s="23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0" t="s">
        <v>180</v>
      </c>
      <c r="AT418" s="240" t="s">
        <v>175</v>
      </c>
      <c r="AU418" s="240" t="s">
        <v>85</v>
      </c>
      <c r="AY418" s="18" t="s">
        <v>173</v>
      </c>
      <c r="BE418" s="241">
        <f>IF(N418="základní",J418,0)</f>
        <v>0</v>
      </c>
      <c r="BF418" s="241">
        <f>IF(N418="snížená",J418,0)</f>
        <v>0</v>
      </c>
      <c r="BG418" s="241">
        <f>IF(N418="zákl. přenesená",J418,0)</f>
        <v>0</v>
      </c>
      <c r="BH418" s="241">
        <f>IF(N418="sníž. přenesená",J418,0)</f>
        <v>0</v>
      </c>
      <c r="BI418" s="241">
        <f>IF(N418="nulová",J418,0)</f>
        <v>0</v>
      </c>
      <c r="BJ418" s="18" t="s">
        <v>21</v>
      </c>
      <c r="BK418" s="241">
        <f>ROUND(I418*H418,2)</f>
        <v>0</v>
      </c>
      <c r="BL418" s="18" t="s">
        <v>180</v>
      </c>
      <c r="BM418" s="240" t="s">
        <v>1068</v>
      </c>
    </row>
    <row r="419" s="2" customFormat="1">
      <c r="A419" s="39"/>
      <c r="B419" s="40"/>
      <c r="C419" s="41"/>
      <c r="D419" s="242" t="s">
        <v>182</v>
      </c>
      <c r="E419" s="41"/>
      <c r="F419" s="243" t="s">
        <v>1069</v>
      </c>
      <c r="G419" s="41"/>
      <c r="H419" s="41"/>
      <c r="I419" s="244"/>
      <c r="J419" s="41"/>
      <c r="K419" s="41"/>
      <c r="L419" s="45"/>
      <c r="M419" s="245"/>
      <c r="N419" s="246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182</v>
      </c>
      <c r="AU419" s="18" t="s">
        <v>85</v>
      </c>
    </row>
    <row r="420" s="13" customFormat="1">
      <c r="A420" s="13"/>
      <c r="B420" s="247"/>
      <c r="C420" s="248"/>
      <c r="D420" s="242" t="s">
        <v>184</v>
      </c>
      <c r="E420" s="249" t="s">
        <v>1</v>
      </c>
      <c r="F420" s="250" t="s">
        <v>1070</v>
      </c>
      <c r="G420" s="248"/>
      <c r="H420" s="249" t="s">
        <v>1</v>
      </c>
      <c r="I420" s="251"/>
      <c r="J420" s="248"/>
      <c r="K420" s="248"/>
      <c r="L420" s="252"/>
      <c r="M420" s="253"/>
      <c r="N420" s="254"/>
      <c r="O420" s="254"/>
      <c r="P420" s="254"/>
      <c r="Q420" s="254"/>
      <c r="R420" s="254"/>
      <c r="S420" s="254"/>
      <c r="T420" s="25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6" t="s">
        <v>184</v>
      </c>
      <c r="AU420" s="256" t="s">
        <v>85</v>
      </c>
      <c r="AV420" s="13" t="s">
        <v>21</v>
      </c>
      <c r="AW420" s="13" t="s">
        <v>34</v>
      </c>
      <c r="AX420" s="13" t="s">
        <v>77</v>
      </c>
      <c r="AY420" s="256" t="s">
        <v>173</v>
      </c>
    </row>
    <row r="421" s="14" customFormat="1">
      <c r="A421" s="14"/>
      <c r="B421" s="257"/>
      <c r="C421" s="258"/>
      <c r="D421" s="242" t="s">
        <v>184</v>
      </c>
      <c r="E421" s="259" t="s">
        <v>1</v>
      </c>
      <c r="F421" s="260" t="s">
        <v>85</v>
      </c>
      <c r="G421" s="258"/>
      <c r="H421" s="261">
        <v>2</v>
      </c>
      <c r="I421" s="262"/>
      <c r="J421" s="258"/>
      <c r="K421" s="258"/>
      <c r="L421" s="263"/>
      <c r="M421" s="264"/>
      <c r="N421" s="265"/>
      <c r="O421" s="265"/>
      <c r="P421" s="265"/>
      <c r="Q421" s="265"/>
      <c r="R421" s="265"/>
      <c r="S421" s="265"/>
      <c r="T421" s="26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7" t="s">
        <v>184</v>
      </c>
      <c r="AU421" s="267" t="s">
        <v>85</v>
      </c>
      <c r="AV421" s="14" t="s">
        <v>85</v>
      </c>
      <c r="AW421" s="14" t="s">
        <v>34</v>
      </c>
      <c r="AX421" s="14" t="s">
        <v>77</v>
      </c>
      <c r="AY421" s="267" t="s">
        <v>173</v>
      </c>
    </row>
    <row r="422" s="13" customFormat="1">
      <c r="A422" s="13"/>
      <c r="B422" s="247"/>
      <c r="C422" s="248"/>
      <c r="D422" s="242" t="s">
        <v>184</v>
      </c>
      <c r="E422" s="249" t="s">
        <v>1</v>
      </c>
      <c r="F422" s="250" t="s">
        <v>1071</v>
      </c>
      <c r="G422" s="248"/>
      <c r="H422" s="249" t="s">
        <v>1</v>
      </c>
      <c r="I422" s="251"/>
      <c r="J422" s="248"/>
      <c r="K422" s="248"/>
      <c r="L422" s="252"/>
      <c r="M422" s="253"/>
      <c r="N422" s="254"/>
      <c r="O422" s="254"/>
      <c r="P422" s="254"/>
      <c r="Q422" s="254"/>
      <c r="R422" s="254"/>
      <c r="S422" s="254"/>
      <c r="T422" s="25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6" t="s">
        <v>184</v>
      </c>
      <c r="AU422" s="256" t="s">
        <v>85</v>
      </c>
      <c r="AV422" s="13" t="s">
        <v>21</v>
      </c>
      <c r="AW422" s="13" t="s">
        <v>34</v>
      </c>
      <c r="AX422" s="13" t="s">
        <v>77</v>
      </c>
      <c r="AY422" s="256" t="s">
        <v>173</v>
      </c>
    </row>
    <row r="423" s="14" customFormat="1">
      <c r="A423" s="14"/>
      <c r="B423" s="257"/>
      <c r="C423" s="258"/>
      <c r="D423" s="242" t="s">
        <v>184</v>
      </c>
      <c r="E423" s="259" t="s">
        <v>1</v>
      </c>
      <c r="F423" s="260" t="s">
        <v>85</v>
      </c>
      <c r="G423" s="258"/>
      <c r="H423" s="261">
        <v>2</v>
      </c>
      <c r="I423" s="262"/>
      <c r="J423" s="258"/>
      <c r="K423" s="258"/>
      <c r="L423" s="263"/>
      <c r="M423" s="264"/>
      <c r="N423" s="265"/>
      <c r="O423" s="265"/>
      <c r="P423" s="265"/>
      <c r="Q423" s="265"/>
      <c r="R423" s="265"/>
      <c r="S423" s="265"/>
      <c r="T423" s="26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7" t="s">
        <v>184</v>
      </c>
      <c r="AU423" s="267" t="s">
        <v>85</v>
      </c>
      <c r="AV423" s="14" t="s">
        <v>85</v>
      </c>
      <c r="AW423" s="14" t="s">
        <v>34</v>
      </c>
      <c r="AX423" s="14" t="s">
        <v>77</v>
      </c>
      <c r="AY423" s="267" t="s">
        <v>173</v>
      </c>
    </row>
    <row r="424" s="15" customFormat="1">
      <c r="A424" s="15"/>
      <c r="B424" s="268"/>
      <c r="C424" s="269"/>
      <c r="D424" s="242" t="s">
        <v>184</v>
      </c>
      <c r="E424" s="270" t="s">
        <v>1</v>
      </c>
      <c r="F424" s="271" t="s">
        <v>187</v>
      </c>
      <c r="G424" s="269"/>
      <c r="H424" s="272">
        <v>4</v>
      </c>
      <c r="I424" s="273"/>
      <c r="J424" s="269"/>
      <c r="K424" s="269"/>
      <c r="L424" s="274"/>
      <c r="M424" s="275"/>
      <c r="N424" s="276"/>
      <c r="O424" s="276"/>
      <c r="P424" s="276"/>
      <c r="Q424" s="276"/>
      <c r="R424" s="276"/>
      <c r="S424" s="276"/>
      <c r="T424" s="277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8" t="s">
        <v>184</v>
      </c>
      <c r="AU424" s="278" t="s">
        <v>85</v>
      </c>
      <c r="AV424" s="15" t="s">
        <v>180</v>
      </c>
      <c r="AW424" s="15" t="s">
        <v>34</v>
      </c>
      <c r="AX424" s="15" t="s">
        <v>21</v>
      </c>
      <c r="AY424" s="278" t="s">
        <v>173</v>
      </c>
    </row>
    <row r="425" s="2" customFormat="1" ht="16.5" customHeight="1">
      <c r="A425" s="39"/>
      <c r="B425" s="40"/>
      <c r="C425" s="229" t="s">
        <v>531</v>
      </c>
      <c r="D425" s="229" t="s">
        <v>175</v>
      </c>
      <c r="E425" s="230" t="s">
        <v>1072</v>
      </c>
      <c r="F425" s="231" t="s">
        <v>1073</v>
      </c>
      <c r="G425" s="232" t="s">
        <v>251</v>
      </c>
      <c r="H425" s="233">
        <v>0.23000000000000001</v>
      </c>
      <c r="I425" s="234"/>
      <c r="J425" s="235">
        <f>ROUND(I425*H425,2)</f>
        <v>0</v>
      </c>
      <c r="K425" s="231" t="s">
        <v>179</v>
      </c>
      <c r="L425" s="45"/>
      <c r="M425" s="236" t="s">
        <v>1</v>
      </c>
      <c r="N425" s="237" t="s">
        <v>42</v>
      </c>
      <c r="O425" s="92"/>
      <c r="P425" s="238">
        <f>O425*H425</f>
        <v>0</v>
      </c>
      <c r="Q425" s="238">
        <v>1.0384500000000001</v>
      </c>
      <c r="R425" s="238">
        <f>Q425*H425</f>
        <v>0.23884350000000004</v>
      </c>
      <c r="S425" s="238">
        <v>0</v>
      </c>
      <c r="T425" s="23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0" t="s">
        <v>180</v>
      </c>
      <c r="AT425" s="240" t="s">
        <v>175</v>
      </c>
      <c r="AU425" s="240" t="s">
        <v>85</v>
      </c>
      <c r="AY425" s="18" t="s">
        <v>173</v>
      </c>
      <c r="BE425" s="241">
        <f>IF(N425="základní",J425,0)</f>
        <v>0</v>
      </c>
      <c r="BF425" s="241">
        <f>IF(N425="snížená",J425,0)</f>
        <v>0</v>
      </c>
      <c r="BG425" s="241">
        <f>IF(N425="zákl. přenesená",J425,0)</f>
        <v>0</v>
      </c>
      <c r="BH425" s="241">
        <f>IF(N425="sníž. přenesená",J425,0)</f>
        <v>0</v>
      </c>
      <c r="BI425" s="241">
        <f>IF(N425="nulová",J425,0)</f>
        <v>0</v>
      </c>
      <c r="BJ425" s="18" t="s">
        <v>21</v>
      </c>
      <c r="BK425" s="241">
        <f>ROUND(I425*H425,2)</f>
        <v>0</v>
      </c>
      <c r="BL425" s="18" t="s">
        <v>180</v>
      </c>
      <c r="BM425" s="240" t="s">
        <v>1074</v>
      </c>
    </row>
    <row r="426" s="2" customFormat="1">
      <c r="A426" s="39"/>
      <c r="B426" s="40"/>
      <c r="C426" s="41"/>
      <c r="D426" s="242" t="s">
        <v>182</v>
      </c>
      <c r="E426" s="41"/>
      <c r="F426" s="243" t="s">
        <v>1075</v>
      </c>
      <c r="G426" s="41"/>
      <c r="H426" s="41"/>
      <c r="I426" s="244"/>
      <c r="J426" s="41"/>
      <c r="K426" s="41"/>
      <c r="L426" s="45"/>
      <c r="M426" s="245"/>
      <c r="N426" s="246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182</v>
      </c>
      <c r="AU426" s="18" t="s">
        <v>85</v>
      </c>
    </row>
    <row r="427" s="13" customFormat="1">
      <c r="A427" s="13"/>
      <c r="B427" s="247"/>
      <c r="C427" s="248"/>
      <c r="D427" s="242" t="s">
        <v>184</v>
      </c>
      <c r="E427" s="249" t="s">
        <v>1</v>
      </c>
      <c r="F427" s="250" t="s">
        <v>1076</v>
      </c>
      <c r="G427" s="248"/>
      <c r="H427" s="249" t="s">
        <v>1</v>
      </c>
      <c r="I427" s="251"/>
      <c r="J427" s="248"/>
      <c r="K427" s="248"/>
      <c r="L427" s="252"/>
      <c r="M427" s="253"/>
      <c r="N427" s="254"/>
      <c r="O427" s="254"/>
      <c r="P427" s="254"/>
      <c r="Q427" s="254"/>
      <c r="R427" s="254"/>
      <c r="S427" s="254"/>
      <c r="T427" s="25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6" t="s">
        <v>184</v>
      </c>
      <c r="AU427" s="256" t="s">
        <v>85</v>
      </c>
      <c r="AV427" s="13" t="s">
        <v>21</v>
      </c>
      <c r="AW427" s="13" t="s">
        <v>34</v>
      </c>
      <c r="AX427" s="13" t="s">
        <v>77</v>
      </c>
      <c r="AY427" s="256" t="s">
        <v>173</v>
      </c>
    </row>
    <row r="428" s="14" customFormat="1">
      <c r="A428" s="14"/>
      <c r="B428" s="257"/>
      <c r="C428" s="258"/>
      <c r="D428" s="242" t="s">
        <v>184</v>
      </c>
      <c r="E428" s="259" t="s">
        <v>1</v>
      </c>
      <c r="F428" s="260" t="s">
        <v>1077</v>
      </c>
      <c r="G428" s="258"/>
      <c r="H428" s="261">
        <v>0.23000000000000001</v>
      </c>
      <c r="I428" s="262"/>
      <c r="J428" s="258"/>
      <c r="K428" s="258"/>
      <c r="L428" s="263"/>
      <c r="M428" s="264"/>
      <c r="N428" s="265"/>
      <c r="O428" s="265"/>
      <c r="P428" s="265"/>
      <c r="Q428" s="265"/>
      <c r="R428" s="265"/>
      <c r="S428" s="265"/>
      <c r="T428" s="26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7" t="s">
        <v>184</v>
      </c>
      <c r="AU428" s="267" t="s">
        <v>85</v>
      </c>
      <c r="AV428" s="14" t="s">
        <v>85</v>
      </c>
      <c r="AW428" s="14" t="s">
        <v>34</v>
      </c>
      <c r="AX428" s="14" t="s">
        <v>77</v>
      </c>
      <c r="AY428" s="267" t="s">
        <v>173</v>
      </c>
    </row>
    <row r="429" s="15" customFormat="1">
      <c r="A429" s="15"/>
      <c r="B429" s="268"/>
      <c r="C429" s="269"/>
      <c r="D429" s="242" t="s">
        <v>184</v>
      </c>
      <c r="E429" s="270" t="s">
        <v>1</v>
      </c>
      <c r="F429" s="271" t="s">
        <v>187</v>
      </c>
      <c r="G429" s="269"/>
      <c r="H429" s="272">
        <v>0.23000000000000001</v>
      </c>
      <c r="I429" s="273"/>
      <c r="J429" s="269"/>
      <c r="K429" s="269"/>
      <c r="L429" s="274"/>
      <c r="M429" s="275"/>
      <c r="N429" s="276"/>
      <c r="O429" s="276"/>
      <c r="P429" s="276"/>
      <c r="Q429" s="276"/>
      <c r="R429" s="276"/>
      <c r="S429" s="276"/>
      <c r="T429" s="277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78" t="s">
        <v>184</v>
      </c>
      <c r="AU429" s="278" t="s">
        <v>85</v>
      </c>
      <c r="AV429" s="15" t="s">
        <v>180</v>
      </c>
      <c r="AW429" s="15" t="s">
        <v>34</v>
      </c>
      <c r="AX429" s="15" t="s">
        <v>21</v>
      </c>
      <c r="AY429" s="278" t="s">
        <v>173</v>
      </c>
    </row>
    <row r="430" s="2" customFormat="1" ht="33" customHeight="1">
      <c r="A430" s="39"/>
      <c r="B430" s="40"/>
      <c r="C430" s="229" t="s">
        <v>538</v>
      </c>
      <c r="D430" s="229" t="s">
        <v>175</v>
      </c>
      <c r="E430" s="230" t="s">
        <v>1078</v>
      </c>
      <c r="F430" s="231" t="s">
        <v>1079</v>
      </c>
      <c r="G430" s="232" t="s">
        <v>210</v>
      </c>
      <c r="H430" s="233">
        <v>6.8700000000000001</v>
      </c>
      <c r="I430" s="234"/>
      <c r="J430" s="235">
        <f>ROUND(I430*H430,2)</f>
        <v>0</v>
      </c>
      <c r="K430" s="231" t="s">
        <v>179</v>
      </c>
      <c r="L430" s="45"/>
      <c r="M430" s="236" t="s">
        <v>1</v>
      </c>
      <c r="N430" s="237" t="s">
        <v>42</v>
      </c>
      <c r="O430" s="92"/>
      <c r="P430" s="238">
        <f>O430*H430</f>
        <v>0</v>
      </c>
      <c r="Q430" s="238">
        <v>2.5143020520000001</v>
      </c>
      <c r="R430" s="238">
        <f>Q430*H430</f>
        <v>17.27325509724</v>
      </c>
      <c r="S430" s="238">
        <v>0</v>
      </c>
      <c r="T430" s="23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0" t="s">
        <v>180</v>
      </c>
      <c r="AT430" s="240" t="s">
        <v>175</v>
      </c>
      <c r="AU430" s="240" t="s">
        <v>85</v>
      </c>
      <c r="AY430" s="18" t="s">
        <v>173</v>
      </c>
      <c r="BE430" s="241">
        <f>IF(N430="základní",J430,0)</f>
        <v>0</v>
      </c>
      <c r="BF430" s="241">
        <f>IF(N430="snížená",J430,0)</f>
        <v>0</v>
      </c>
      <c r="BG430" s="241">
        <f>IF(N430="zákl. přenesená",J430,0)</f>
        <v>0</v>
      </c>
      <c r="BH430" s="241">
        <f>IF(N430="sníž. přenesená",J430,0)</f>
        <v>0</v>
      </c>
      <c r="BI430" s="241">
        <f>IF(N430="nulová",J430,0)</f>
        <v>0</v>
      </c>
      <c r="BJ430" s="18" t="s">
        <v>21</v>
      </c>
      <c r="BK430" s="241">
        <f>ROUND(I430*H430,2)</f>
        <v>0</v>
      </c>
      <c r="BL430" s="18" t="s">
        <v>180</v>
      </c>
      <c r="BM430" s="240" t="s">
        <v>1080</v>
      </c>
    </row>
    <row r="431" s="2" customFormat="1">
      <c r="A431" s="39"/>
      <c r="B431" s="40"/>
      <c r="C431" s="41"/>
      <c r="D431" s="242" t="s">
        <v>182</v>
      </c>
      <c r="E431" s="41"/>
      <c r="F431" s="243" t="s">
        <v>1081</v>
      </c>
      <c r="G431" s="41"/>
      <c r="H431" s="41"/>
      <c r="I431" s="244"/>
      <c r="J431" s="41"/>
      <c r="K431" s="41"/>
      <c r="L431" s="45"/>
      <c r="M431" s="245"/>
      <c r="N431" s="246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182</v>
      </c>
      <c r="AU431" s="18" t="s">
        <v>85</v>
      </c>
    </row>
    <row r="432" s="2" customFormat="1">
      <c r="A432" s="39"/>
      <c r="B432" s="40"/>
      <c r="C432" s="41"/>
      <c r="D432" s="242" t="s">
        <v>197</v>
      </c>
      <c r="E432" s="41"/>
      <c r="F432" s="279" t="s">
        <v>1082</v>
      </c>
      <c r="G432" s="41"/>
      <c r="H432" s="41"/>
      <c r="I432" s="244"/>
      <c r="J432" s="41"/>
      <c r="K432" s="41"/>
      <c r="L432" s="45"/>
      <c r="M432" s="245"/>
      <c r="N432" s="246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197</v>
      </c>
      <c r="AU432" s="18" t="s">
        <v>85</v>
      </c>
    </row>
    <row r="433" s="13" customFormat="1">
      <c r="A433" s="13"/>
      <c r="B433" s="247"/>
      <c r="C433" s="248"/>
      <c r="D433" s="242" t="s">
        <v>184</v>
      </c>
      <c r="E433" s="249" t="s">
        <v>1</v>
      </c>
      <c r="F433" s="250" t="s">
        <v>1083</v>
      </c>
      <c r="G433" s="248"/>
      <c r="H433" s="249" t="s">
        <v>1</v>
      </c>
      <c r="I433" s="251"/>
      <c r="J433" s="248"/>
      <c r="K433" s="248"/>
      <c r="L433" s="252"/>
      <c r="M433" s="253"/>
      <c r="N433" s="254"/>
      <c r="O433" s="254"/>
      <c r="P433" s="254"/>
      <c r="Q433" s="254"/>
      <c r="R433" s="254"/>
      <c r="S433" s="254"/>
      <c r="T433" s="25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6" t="s">
        <v>184</v>
      </c>
      <c r="AU433" s="256" t="s">
        <v>85</v>
      </c>
      <c r="AV433" s="13" t="s">
        <v>21</v>
      </c>
      <c r="AW433" s="13" t="s">
        <v>34</v>
      </c>
      <c r="AX433" s="13" t="s">
        <v>77</v>
      </c>
      <c r="AY433" s="256" t="s">
        <v>173</v>
      </c>
    </row>
    <row r="434" s="13" customFormat="1">
      <c r="A434" s="13"/>
      <c r="B434" s="247"/>
      <c r="C434" s="248"/>
      <c r="D434" s="242" t="s">
        <v>184</v>
      </c>
      <c r="E434" s="249" t="s">
        <v>1</v>
      </c>
      <c r="F434" s="250" t="s">
        <v>1084</v>
      </c>
      <c r="G434" s="248"/>
      <c r="H434" s="249" t="s">
        <v>1</v>
      </c>
      <c r="I434" s="251"/>
      <c r="J434" s="248"/>
      <c r="K434" s="248"/>
      <c r="L434" s="252"/>
      <c r="M434" s="253"/>
      <c r="N434" s="254"/>
      <c r="O434" s="254"/>
      <c r="P434" s="254"/>
      <c r="Q434" s="254"/>
      <c r="R434" s="254"/>
      <c r="S434" s="254"/>
      <c r="T434" s="25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6" t="s">
        <v>184</v>
      </c>
      <c r="AU434" s="256" t="s">
        <v>85</v>
      </c>
      <c r="AV434" s="13" t="s">
        <v>21</v>
      </c>
      <c r="AW434" s="13" t="s">
        <v>34</v>
      </c>
      <c r="AX434" s="13" t="s">
        <v>77</v>
      </c>
      <c r="AY434" s="256" t="s">
        <v>173</v>
      </c>
    </row>
    <row r="435" s="14" customFormat="1">
      <c r="A435" s="14"/>
      <c r="B435" s="257"/>
      <c r="C435" s="258"/>
      <c r="D435" s="242" t="s">
        <v>184</v>
      </c>
      <c r="E435" s="259" t="s">
        <v>1</v>
      </c>
      <c r="F435" s="260" t="s">
        <v>1085</v>
      </c>
      <c r="G435" s="258"/>
      <c r="H435" s="261">
        <v>0.94999999999999996</v>
      </c>
      <c r="I435" s="262"/>
      <c r="J435" s="258"/>
      <c r="K435" s="258"/>
      <c r="L435" s="263"/>
      <c r="M435" s="264"/>
      <c r="N435" s="265"/>
      <c r="O435" s="265"/>
      <c r="P435" s="265"/>
      <c r="Q435" s="265"/>
      <c r="R435" s="265"/>
      <c r="S435" s="265"/>
      <c r="T435" s="26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7" t="s">
        <v>184</v>
      </c>
      <c r="AU435" s="267" t="s">
        <v>85</v>
      </c>
      <c r="AV435" s="14" t="s">
        <v>85</v>
      </c>
      <c r="AW435" s="14" t="s">
        <v>34</v>
      </c>
      <c r="AX435" s="14" t="s">
        <v>77</v>
      </c>
      <c r="AY435" s="267" t="s">
        <v>173</v>
      </c>
    </row>
    <row r="436" s="13" customFormat="1">
      <c r="A436" s="13"/>
      <c r="B436" s="247"/>
      <c r="C436" s="248"/>
      <c r="D436" s="242" t="s">
        <v>184</v>
      </c>
      <c r="E436" s="249" t="s">
        <v>1</v>
      </c>
      <c r="F436" s="250" t="s">
        <v>1086</v>
      </c>
      <c r="G436" s="248"/>
      <c r="H436" s="249" t="s">
        <v>1</v>
      </c>
      <c r="I436" s="251"/>
      <c r="J436" s="248"/>
      <c r="K436" s="248"/>
      <c r="L436" s="252"/>
      <c r="M436" s="253"/>
      <c r="N436" s="254"/>
      <c r="O436" s="254"/>
      <c r="P436" s="254"/>
      <c r="Q436" s="254"/>
      <c r="R436" s="254"/>
      <c r="S436" s="254"/>
      <c r="T436" s="25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6" t="s">
        <v>184</v>
      </c>
      <c r="AU436" s="256" t="s">
        <v>85</v>
      </c>
      <c r="AV436" s="13" t="s">
        <v>21</v>
      </c>
      <c r="AW436" s="13" t="s">
        <v>34</v>
      </c>
      <c r="AX436" s="13" t="s">
        <v>77</v>
      </c>
      <c r="AY436" s="256" t="s">
        <v>173</v>
      </c>
    </row>
    <row r="437" s="14" customFormat="1">
      <c r="A437" s="14"/>
      <c r="B437" s="257"/>
      <c r="C437" s="258"/>
      <c r="D437" s="242" t="s">
        <v>184</v>
      </c>
      <c r="E437" s="259" t="s">
        <v>1</v>
      </c>
      <c r="F437" s="260" t="s">
        <v>1087</v>
      </c>
      <c r="G437" s="258"/>
      <c r="H437" s="261">
        <v>4.1500000000000004</v>
      </c>
      <c r="I437" s="262"/>
      <c r="J437" s="258"/>
      <c r="K437" s="258"/>
      <c r="L437" s="263"/>
      <c r="M437" s="264"/>
      <c r="N437" s="265"/>
      <c r="O437" s="265"/>
      <c r="P437" s="265"/>
      <c r="Q437" s="265"/>
      <c r="R437" s="265"/>
      <c r="S437" s="265"/>
      <c r="T437" s="26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7" t="s">
        <v>184</v>
      </c>
      <c r="AU437" s="267" t="s">
        <v>85</v>
      </c>
      <c r="AV437" s="14" t="s">
        <v>85</v>
      </c>
      <c r="AW437" s="14" t="s">
        <v>34</v>
      </c>
      <c r="AX437" s="14" t="s">
        <v>77</v>
      </c>
      <c r="AY437" s="267" t="s">
        <v>173</v>
      </c>
    </row>
    <row r="438" s="13" customFormat="1">
      <c r="A438" s="13"/>
      <c r="B438" s="247"/>
      <c r="C438" s="248"/>
      <c r="D438" s="242" t="s">
        <v>184</v>
      </c>
      <c r="E438" s="249" t="s">
        <v>1</v>
      </c>
      <c r="F438" s="250" t="s">
        <v>1088</v>
      </c>
      <c r="G438" s="248"/>
      <c r="H438" s="249" t="s">
        <v>1</v>
      </c>
      <c r="I438" s="251"/>
      <c r="J438" s="248"/>
      <c r="K438" s="248"/>
      <c r="L438" s="252"/>
      <c r="M438" s="253"/>
      <c r="N438" s="254"/>
      <c r="O438" s="254"/>
      <c r="P438" s="254"/>
      <c r="Q438" s="254"/>
      <c r="R438" s="254"/>
      <c r="S438" s="254"/>
      <c r="T438" s="25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6" t="s">
        <v>184</v>
      </c>
      <c r="AU438" s="256" t="s">
        <v>85</v>
      </c>
      <c r="AV438" s="13" t="s">
        <v>21</v>
      </c>
      <c r="AW438" s="13" t="s">
        <v>34</v>
      </c>
      <c r="AX438" s="13" t="s">
        <v>77</v>
      </c>
      <c r="AY438" s="256" t="s">
        <v>173</v>
      </c>
    </row>
    <row r="439" s="14" customFormat="1">
      <c r="A439" s="14"/>
      <c r="B439" s="257"/>
      <c r="C439" s="258"/>
      <c r="D439" s="242" t="s">
        <v>184</v>
      </c>
      <c r="E439" s="259" t="s">
        <v>1</v>
      </c>
      <c r="F439" s="260" t="s">
        <v>1089</v>
      </c>
      <c r="G439" s="258"/>
      <c r="H439" s="261">
        <v>1.77</v>
      </c>
      <c r="I439" s="262"/>
      <c r="J439" s="258"/>
      <c r="K439" s="258"/>
      <c r="L439" s="263"/>
      <c r="M439" s="264"/>
      <c r="N439" s="265"/>
      <c r="O439" s="265"/>
      <c r="P439" s="265"/>
      <c r="Q439" s="265"/>
      <c r="R439" s="265"/>
      <c r="S439" s="265"/>
      <c r="T439" s="266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7" t="s">
        <v>184</v>
      </c>
      <c r="AU439" s="267" t="s">
        <v>85</v>
      </c>
      <c r="AV439" s="14" t="s">
        <v>85</v>
      </c>
      <c r="AW439" s="14" t="s">
        <v>34</v>
      </c>
      <c r="AX439" s="14" t="s">
        <v>77</v>
      </c>
      <c r="AY439" s="267" t="s">
        <v>173</v>
      </c>
    </row>
    <row r="440" s="15" customFormat="1">
      <c r="A440" s="15"/>
      <c r="B440" s="268"/>
      <c r="C440" s="269"/>
      <c r="D440" s="242" t="s">
        <v>184</v>
      </c>
      <c r="E440" s="270" t="s">
        <v>1</v>
      </c>
      <c r="F440" s="271" t="s">
        <v>187</v>
      </c>
      <c r="G440" s="269"/>
      <c r="H440" s="272">
        <v>6.8700000000000001</v>
      </c>
      <c r="I440" s="273"/>
      <c r="J440" s="269"/>
      <c r="K440" s="269"/>
      <c r="L440" s="274"/>
      <c r="M440" s="275"/>
      <c r="N440" s="276"/>
      <c r="O440" s="276"/>
      <c r="P440" s="276"/>
      <c r="Q440" s="276"/>
      <c r="R440" s="276"/>
      <c r="S440" s="276"/>
      <c r="T440" s="277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8" t="s">
        <v>184</v>
      </c>
      <c r="AU440" s="278" t="s">
        <v>85</v>
      </c>
      <c r="AV440" s="15" t="s">
        <v>180</v>
      </c>
      <c r="AW440" s="15" t="s">
        <v>34</v>
      </c>
      <c r="AX440" s="15" t="s">
        <v>21</v>
      </c>
      <c r="AY440" s="278" t="s">
        <v>173</v>
      </c>
    </row>
    <row r="441" s="2" customFormat="1" ht="33" customHeight="1">
      <c r="A441" s="39"/>
      <c r="B441" s="40"/>
      <c r="C441" s="229" t="s">
        <v>545</v>
      </c>
      <c r="D441" s="229" t="s">
        <v>175</v>
      </c>
      <c r="E441" s="230" t="s">
        <v>396</v>
      </c>
      <c r="F441" s="231" t="s">
        <v>397</v>
      </c>
      <c r="G441" s="232" t="s">
        <v>178</v>
      </c>
      <c r="H441" s="233">
        <v>40.488999999999997</v>
      </c>
      <c r="I441" s="234"/>
      <c r="J441" s="235">
        <f>ROUND(I441*H441,2)</f>
        <v>0</v>
      </c>
      <c r="K441" s="231" t="s">
        <v>179</v>
      </c>
      <c r="L441" s="45"/>
      <c r="M441" s="236" t="s">
        <v>1</v>
      </c>
      <c r="N441" s="237" t="s">
        <v>42</v>
      </c>
      <c r="O441" s="92"/>
      <c r="P441" s="238">
        <f>O441*H441</f>
        <v>0</v>
      </c>
      <c r="Q441" s="238">
        <v>0.0024672129999999998</v>
      </c>
      <c r="R441" s="238">
        <f>Q441*H441</f>
        <v>0.099894987156999987</v>
      </c>
      <c r="S441" s="238">
        <v>0</v>
      </c>
      <c r="T441" s="23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0" t="s">
        <v>180</v>
      </c>
      <c r="AT441" s="240" t="s">
        <v>175</v>
      </c>
      <c r="AU441" s="240" t="s">
        <v>85</v>
      </c>
      <c r="AY441" s="18" t="s">
        <v>173</v>
      </c>
      <c r="BE441" s="241">
        <f>IF(N441="základní",J441,0)</f>
        <v>0</v>
      </c>
      <c r="BF441" s="241">
        <f>IF(N441="snížená",J441,0)</f>
        <v>0</v>
      </c>
      <c r="BG441" s="241">
        <f>IF(N441="zákl. přenesená",J441,0)</f>
        <v>0</v>
      </c>
      <c r="BH441" s="241">
        <f>IF(N441="sníž. přenesená",J441,0)</f>
        <v>0</v>
      </c>
      <c r="BI441" s="241">
        <f>IF(N441="nulová",J441,0)</f>
        <v>0</v>
      </c>
      <c r="BJ441" s="18" t="s">
        <v>21</v>
      </c>
      <c r="BK441" s="241">
        <f>ROUND(I441*H441,2)</f>
        <v>0</v>
      </c>
      <c r="BL441" s="18" t="s">
        <v>180</v>
      </c>
      <c r="BM441" s="240" t="s">
        <v>1090</v>
      </c>
    </row>
    <row r="442" s="2" customFormat="1">
      <c r="A442" s="39"/>
      <c r="B442" s="40"/>
      <c r="C442" s="41"/>
      <c r="D442" s="242" t="s">
        <v>182</v>
      </c>
      <c r="E442" s="41"/>
      <c r="F442" s="243" t="s">
        <v>399</v>
      </c>
      <c r="G442" s="41"/>
      <c r="H442" s="41"/>
      <c r="I442" s="244"/>
      <c r="J442" s="41"/>
      <c r="K442" s="41"/>
      <c r="L442" s="45"/>
      <c r="M442" s="245"/>
      <c r="N442" s="246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182</v>
      </c>
      <c r="AU442" s="18" t="s">
        <v>85</v>
      </c>
    </row>
    <row r="443" s="13" customFormat="1">
      <c r="A443" s="13"/>
      <c r="B443" s="247"/>
      <c r="C443" s="248"/>
      <c r="D443" s="242" t="s">
        <v>184</v>
      </c>
      <c r="E443" s="249" t="s">
        <v>1</v>
      </c>
      <c r="F443" s="250" t="s">
        <v>1091</v>
      </c>
      <c r="G443" s="248"/>
      <c r="H443" s="249" t="s">
        <v>1</v>
      </c>
      <c r="I443" s="251"/>
      <c r="J443" s="248"/>
      <c r="K443" s="248"/>
      <c r="L443" s="252"/>
      <c r="M443" s="253"/>
      <c r="N443" s="254"/>
      <c r="O443" s="254"/>
      <c r="P443" s="254"/>
      <c r="Q443" s="254"/>
      <c r="R443" s="254"/>
      <c r="S443" s="254"/>
      <c r="T443" s="25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6" t="s">
        <v>184</v>
      </c>
      <c r="AU443" s="256" t="s">
        <v>85</v>
      </c>
      <c r="AV443" s="13" t="s">
        <v>21</v>
      </c>
      <c r="AW443" s="13" t="s">
        <v>34</v>
      </c>
      <c r="AX443" s="13" t="s">
        <v>77</v>
      </c>
      <c r="AY443" s="256" t="s">
        <v>173</v>
      </c>
    </row>
    <row r="444" s="14" customFormat="1">
      <c r="A444" s="14"/>
      <c r="B444" s="257"/>
      <c r="C444" s="258"/>
      <c r="D444" s="242" t="s">
        <v>184</v>
      </c>
      <c r="E444" s="259" t="s">
        <v>1</v>
      </c>
      <c r="F444" s="260" t="s">
        <v>1092</v>
      </c>
      <c r="G444" s="258"/>
      <c r="H444" s="261">
        <v>11.007999999999999</v>
      </c>
      <c r="I444" s="262"/>
      <c r="J444" s="258"/>
      <c r="K444" s="258"/>
      <c r="L444" s="263"/>
      <c r="M444" s="264"/>
      <c r="N444" s="265"/>
      <c r="O444" s="265"/>
      <c r="P444" s="265"/>
      <c r="Q444" s="265"/>
      <c r="R444" s="265"/>
      <c r="S444" s="265"/>
      <c r="T444" s="26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7" t="s">
        <v>184</v>
      </c>
      <c r="AU444" s="267" t="s">
        <v>85</v>
      </c>
      <c r="AV444" s="14" t="s">
        <v>85</v>
      </c>
      <c r="AW444" s="14" t="s">
        <v>34</v>
      </c>
      <c r="AX444" s="14" t="s">
        <v>77</v>
      </c>
      <c r="AY444" s="267" t="s">
        <v>173</v>
      </c>
    </row>
    <row r="445" s="14" customFormat="1">
      <c r="A445" s="14"/>
      <c r="B445" s="257"/>
      <c r="C445" s="258"/>
      <c r="D445" s="242" t="s">
        <v>184</v>
      </c>
      <c r="E445" s="259" t="s">
        <v>1</v>
      </c>
      <c r="F445" s="260" t="s">
        <v>1093</v>
      </c>
      <c r="G445" s="258"/>
      <c r="H445" s="261">
        <v>6.843</v>
      </c>
      <c r="I445" s="262"/>
      <c r="J445" s="258"/>
      <c r="K445" s="258"/>
      <c r="L445" s="263"/>
      <c r="M445" s="264"/>
      <c r="N445" s="265"/>
      <c r="O445" s="265"/>
      <c r="P445" s="265"/>
      <c r="Q445" s="265"/>
      <c r="R445" s="265"/>
      <c r="S445" s="265"/>
      <c r="T445" s="26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7" t="s">
        <v>184</v>
      </c>
      <c r="AU445" s="267" t="s">
        <v>85</v>
      </c>
      <c r="AV445" s="14" t="s">
        <v>85</v>
      </c>
      <c r="AW445" s="14" t="s">
        <v>34</v>
      </c>
      <c r="AX445" s="14" t="s">
        <v>77</v>
      </c>
      <c r="AY445" s="267" t="s">
        <v>173</v>
      </c>
    </row>
    <row r="446" s="14" customFormat="1">
      <c r="A446" s="14"/>
      <c r="B446" s="257"/>
      <c r="C446" s="258"/>
      <c r="D446" s="242" t="s">
        <v>184</v>
      </c>
      <c r="E446" s="259" t="s">
        <v>1</v>
      </c>
      <c r="F446" s="260" t="s">
        <v>1094</v>
      </c>
      <c r="G446" s="258"/>
      <c r="H446" s="261">
        <v>7.8630000000000004</v>
      </c>
      <c r="I446" s="262"/>
      <c r="J446" s="258"/>
      <c r="K446" s="258"/>
      <c r="L446" s="263"/>
      <c r="M446" s="264"/>
      <c r="N446" s="265"/>
      <c r="O446" s="265"/>
      <c r="P446" s="265"/>
      <c r="Q446" s="265"/>
      <c r="R446" s="265"/>
      <c r="S446" s="265"/>
      <c r="T446" s="26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7" t="s">
        <v>184</v>
      </c>
      <c r="AU446" s="267" t="s">
        <v>85</v>
      </c>
      <c r="AV446" s="14" t="s">
        <v>85</v>
      </c>
      <c r="AW446" s="14" t="s">
        <v>34</v>
      </c>
      <c r="AX446" s="14" t="s">
        <v>77</v>
      </c>
      <c r="AY446" s="267" t="s">
        <v>173</v>
      </c>
    </row>
    <row r="447" s="14" customFormat="1">
      <c r="A447" s="14"/>
      <c r="B447" s="257"/>
      <c r="C447" s="258"/>
      <c r="D447" s="242" t="s">
        <v>184</v>
      </c>
      <c r="E447" s="259" t="s">
        <v>1</v>
      </c>
      <c r="F447" s="260" t="s">
        <v>1095</v>
      </c>
      <c r="G447" s="258"/>
      <c r="H447" s="261">
        <v>4.1059999999999999</v>
      </c>
      <c r="I447" s="262"/>
      <c r="J447" s="258"/>
      <c r="K447" s="258"/>
      <c r="L447" s="263"/>
      <c r="M447" s="264"/>
      <c r="N447" s="265"/>
      <c r="O447" s="265"/>
      <c r="P447" s="265"/>
      <c r="Q447" s="265"/>
      <c r="R447" s="265"/>
      <c r="S447" s="265"/>
      <c r="T447" s="26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7" t="s">
        <v>184</v>
      </c>
      <c r="AU447" s="267" t="s">
        <v>85</v>
      </c>
      <c r="AV447" s="14" t="s">
        <v>85</v>
      </c>
      <c r="AW447" s="14" t="s">
        <v>34</v>
      </c>
      <c r="AX447" s="14" t="s">
        <v>77</v>
      </c>
      <c r="AY447" s="267" t="s">
        <v>173</v>
      </c>
    </row>
    <row r="448" s="16" customFormat="1">
      <c r="A448" s="16"/>
      <c r="B448" s="280"/>
      <c r="C448" s="281"/>
      <c r="D448" s="242" t="s">
        <v>184</v>
      </c>
      <c r="E448" s="282" t="s">
        <v>1</v>
      </c>
      <c r="F448" s="283" t="s">
        <v>217</v>
      </c>
      <c r="G448" s="281"/>
      <c r="H448" s="284">
        <v>29.82</v>
      </c>
      <c r="I448" s="285"/>
      <c r="J448" s="281"/>
      <c r="K448" s="281"/>
      <c r="L448" s="286"/>
      <c r="M448" s="287"/>
      <c r="N448" s="288"/>
      <c r="O448" s="288"/>
      <c r="P448" s="288"/>
      <c r="Q448" s="288"/>
      <c r="R448" s="288"/>
      <c r="S448" s="288"/>
      <c r="T448" s="289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T448" s="290" t="s">
        <v>184</v>
      </c>
      <c r="AU448" s="290" t="s">
        <v>85</v>
      </c>
      <c r="AV448" s="16" t="s">
        <v>91</v>
      </c>
      <c r="AW448" s="16" t="s">
        <v>34</v>
      </c>
      <c r="AX448" s="16" t="s">
        <v>77</v>
      </c>
      <c r="AY448" s="290" t="s">
        <v>173</v>
      </c>
    </row>
    <row r="449" s="13" customFormat="1">
      <c r="A449" s="13"/>
      <c r="B449" s="247"/>
      <c r="C449" s="248"/>
      <c r="D449" s="242" t="s">
        <v>184</v>
      </c>
      <c r="E449" s="249" t="s">
        <v>1</v>
      </c>
      <c r="F449" s="250" t="s">
        <v>405</v>
      </c>
      <c r="G449" s="248"/>
      <c r="H449" s="249" t="s">
        <v>1</v>
      </c>
      <c r="I449" s="251"/>
      <c r="J449" s="248"/>
      <c r="K449" s="248"/>
      <c r="L449" s="252"/>
      <c r="M449" s="253"/>
      <c r="N449" s="254"/>
      <c r="O449" s="254"/>
      <c r="P449" s="254"/>
      <c r="Q449" s="254"/>
      <c r="R449" s="254"/>
      <c r="S449" s="254"/>
      <c r="T449" s="25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6" t="s">
        <v>184</v>
      </c>
      <c r="AU449" s="256" t="s">
        <v>85</v>
      </c>
      <c r="AV449" s="13" t="s">
        <v>21</v>
      </c>
      <c r="AW449" s="13" t="s">
        <v>34</v>
      </c>
      <c r="AX449" s="13" t="s">
        <v>77</v>
      </c>
      <c r="AY449" s="256" t="s">
        <v>173</v>
      </c>
    </row>
    <row r="450" s="14" customFormat="1">
      <c r="A450" s="14"/>
      <c r="B450" s="257"/>
      <c r="C450" s="258"/>
      <c r="D450" s="242" t="s">
        <v>184</v>
      </c>
      <c r="E450" s="259" t="s">
        <v>1</v>
      </c>
      <c r="F450" s="260" t="s">
        <v>406</v>
      </c>
      <c r="G450" s="258"/>
      <c r="H450" s="261">
        <v>3.6120000000000001</v>
      </c>
      <c r="I450" s="262"/>
      <c r="J450" s="258"/>
      <c r="K450" s="258"/>
      <c r="L450" s="263"/>
      <c r="M450" s="264"/>
      <c r="N450" s="265"/>
      <c r="O450" s="265"/>
      <c r="P450" s="265"/>
      <c r="Q450" s="265"/>
      <c r="R450" s="265"/>
      <c r="S450" s="265"/>
      <c r="T450" s="26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7" t="s">
        <v>184</v>
      </c>
      <c r="AU450" s="267" t="s">
        <v>85</v>
      </c>
      <c r="AV450" s="14" t="s">
        <v>85</v>
      </c>
      <c r="AW450" s="14" t="s">
        <v>34</v>
      </c>
      <c r="AX450" s="14" t="s">
        <v>77</v>
      </c>
      <c r="AY450" s="267" t="s">
        <v>173</v>
      </c>
    </row>
    <row r="451" s="14" customFormat="1">
      <c r="A451" s="14"/>
      <c r="B451" s="257"/>
      <c r="C451" s="258"/>
      <c r="D451" s="242" t="s">
        <v>184</v>
      </c>
      <c r="E451" s="259" t="s">
        <v>1</v>
      </c>
      <c r="F451" s="260" t="s">
        <v>407</v>
      </c>
      <c r="G451" s="258"/>
      <c r="H451" s="261">
        <v>3.8570000000000002</v>
      </c>
      <c r="I451" s="262"/>
      <c r="J451" s="258"/>
      <c r="K451" s="258"/>
      <c r="L451" s="263"/>
      <c r="M451" s="264"/>
      <c r="N451" s="265"/>
      <c r="O451" s="265"/>
      <c r="P451" s="265"/>
      <c r="Q451" s="265"/>
      <c r="R451" s="265"/>
      <c r="S451" s="265"/>
      <c r="T451" s="26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7" t="s">
        <v>184</v>
      </c>
      <c r="AU451" s="267" t="s">
        <v>85</v>
      </c>
      <c r="AV451" s="14" t="s">
        <v>85</v>
      </c>
      <c r="AW451" s="14" t="s">
        <v>34</v>
      </c>
      <c r="AX451" s="14" t="s">
        <v>77</v>
      </c>
      <c r="AY451" s="267" t="s">
        <v>173</v>
      </c>
    </row>
    <row r="452" s="14" customFormat="1">
      <c r="A452" s="14"/>
      <c r="B452" s="257"/>
      <c r="C452" s="258"/>
      <c r="D452" s="242" t="s">
        <v>184</v>
      </c>
      <c r="E452" s="259" t="s">
        <v>1</v>
      </c>
      <c r="F452" s="260" t="s">
        <v>408</v>
      </c>
      <c r="G452" s="258"/>
      <c r="H452" s="261">
        <v>2.5600000000000001</v>
      </c>
      <c r="I452" s="262"/>
      <c r="J452" s="258"/>
      <c r="K452" s="258"/>
      <c r="L452" s="263"/>
      <c r="M452" s="264"/>
      <c r="N452" s="265"/>
      <c r="O452" s="265"/>
      <c r="P452" s="265"/>
      <c r="Q452" s="265"/>
      <c r="R452" s="265"/>
      <c r="S452" s="265"/>
      <c r="T452" s="266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7" t="s">
        <v>184</v>
      </c>
      <c r="AU452" s="267" t="s">
        <v>85</v>
      </c>
      <c r="AV452" s="14" t="s">
        <v>85</v>
      </c>
      <c r="AW452" s="14" t="s">
        <v>34</v>
      </c>
      <c r="AX452" s="14" t="s">
        <v>77</v>
      </c>
      <c r="AY452" s="267" t="s">
        <v>173</v>
      </c>
    </row>
    <row r="453" s="14" customFormat="1">
      <c r="A453" s="14"/>
      <c r="B453" s="257"/>
      <c r="C453" s="258"/>
      <c r="D453" s="242" t="s">
        <v>184</v>
      </c>
      <c r="E453" s="259" t="s">
        <v>1</v>
      </c>
      <c r="F453" s="260" t="s">
        <v>409</v>
      </c>
      <c r="G453" s="258"/>
      <c r="H453" s="261">
        <v>0.64000000000000001</v>
      </c>
      <c r="I453" s="262"/>
      <c r="J453" s="258"/>
      <c r="K453" s="258"/>
      <c r="L453" s="263"/>
      <c r="M453" s="264"/>
      <c r="N453" s="265"/>
      <c r="O453" s="265"/>
      <c r="P453" s="265"/>
      <c r="Q453" s="265"/>
      <c r="R453" s="265"/>
      <c r="S453" s="265"/>
      <c r="T453" s="26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7" t="s">
        <v>184</v>
      </c>
      <c r="AU453" s="267" t="s">
        <v>85</v>
      </c>
      <c r="AV453" s="14" t="s">
        <v>85</v>
      </c>
      <c r="AW453" s="14" t="s">
        <v>34</v>
      </c>
      <c r="AX453" s="14" t="s">
        <v>77</v>
      </c>
      <c r="AY453" s="267" t="s">
        <v>173</v>
      </c>
    </row>
    <row r="454" s="16" customFormat="1">
      <c r="A454" s="16"/>
      <c r="B454" s="280"/>
      <c r="C454" s="281"/>
      <c r="D454" s="242" t="s">
        <v>184</v>
      </c>
      <c r="E454" s="282" t="s">
        <v>1</v>
      </c>
      <c r="F454" s="283" t="s">
        <v>217</v>
      </c>
      <c r="G454" s="281"/>
      <c r="H454" s="284">
        <v>10.669000000000001</v>
      </c>
      <c r="I454" s="285"/>
      <c r="J454" s="281"/>
      <c r="K454" s="281"/>
      <c r="L454" s="286"/>
      <c r="M454" s="287"/>
      <c r="N454" s="288"/>
      <c r="O454" s="288"/>
      <c r="P454" s="288"/>
      <c r="Q454" s="288"/>
      <c r="R454" s="288"/>
      <c r="S454" s="288"/>
      <c r="T454" s="289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T454" s="290" t="s">
        <v>184</v>
      </c>
      <c r="AU454" s="290" t="s">
        <v>85</v>
      </c>
      <c r="AV454" s="16" t="s">
        <v>91</v>
      </c>
      <c r="AW454" s="16" t="s">
        <v>34</v>
      </c>
      <c r="AX454" s="16" t="s">
        <v>77</v>
      </c>
      <c r="AY454" s="290" t="s">
        <v>173</v>
      </c>
    </row>
    <row r="455" s="15" customFormat="1">
      <c r="A455" s="15"/>
      <c r="B455" s="268"/>
      <c r="C455" s="269"/>
      <c r="D455" s="242" t="s">
        <v>184</v>
      </c>
      <c r="E455" s="270" t="s">
        <v>1</v>
      </c>
      <c r="F455" s="271" t="s">
        <v>187</v>
      </c>
      <c r="G455" s="269"/>
      <c r="H455" s="272">
        <v>40.488999999999997</v>
      </c>
      <c r="I455" s="273"/>
      <c r="J455" s="269"/>
      <c r="K455" s="269"/>
      <c r="L455" s="274"/>
      <c r="M455" s="275"/>
      <c r="N455" s="276"/>
      <c r="O455" s="276"/>
      <c r="P455" s="276"/>
      <c r="Q455" s="276"/>
      <c r="R455" s="276"/>
      <c r="S455" s="276"/>
      <c r="T455" s="277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8" t="s">
        <v>184</v>
      </c>
      <c r="AU455" s="278" t="s">
        <v>85</v>
      </c>
      <c r="AV455" s="15" t="s">
        <v>180</v>
      </c>
      <c r="AW455" s="15" t="s">
        <v>34</v>
      </c>
      <c r="AX455" s="15" t="s">
        <v>21</v>
      </c>
      <c r="AY455" s="278" t="s">
        <v>173</v>
      </c>
    </row>
    <row r="456" s="2" customFormat="1" ht="33" customHeight="1">
      <c r="A456" s="39"/>
      <c r="B456" s="40"/>
      <c r="C456" s="229" t="s">
        <v>551</v>
      </c>
      <c r="D456" s="229" t="s">
        <v>175</v>
      </c>
      <c r="E456" s="230" t="s">
        <v>411</v>
      </c>
      <c r="F456" s="231" t="s">
        <v>412</v>
      </c>
      <c r="G456" s="232" t="s">
        <v>178</v>
      </c>
      <c r="H456" s="233">
        <v>40.488999999999997</v>
      </c>
      <c r="I456" s="234"/>
      <c r="J456" s="235">
        <f>ROUND(I456*H456,2)</f>
        <v>0</v>
      </c>
      <c r="K456" s="231" t="s">
        <v>179</v>
      </c>
      <c r="L456" s="45"/>
      <c r="M456" s="236" t="s">
        <v>1</v>
      </c>
      <c r="N456" s="237" t="s">
        <v>42</v>
      </c>
      <c r="O456" s="92"/>
      <c r="P456" s="238">
        <f>O456*H456</f>
        <v>0</v>
      </c>
      <c r="Q456" s="238">
        <v>0</v>
      </c>
      <c r="R456" s="238">
        <f>Q456*H456</f>
        <v>0</v>
      </c>
      <c r="S456" s="238">
        <v>0</v>
      </c>
      <c r="T456" s="23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0" t="s">
        <v>180</v>
      </c>
      <c r="AT456" s="240" t="s">
        <v>175</v>
      </c>
      <c r="AU456" s="240" t="s">
        <v>85</v>
      </c>
      <c r="AY456" s="18" t="s">
        <v>173</v>
      </c>
      <c r="BE456" s="241">
        <f>IF(N456="základní",J456,0)</f>
        <v>0</v>
      </c>
      <c r="BF456" s="241">
        <f>IF(N456="snížená",J456,0)</f>
        <v>0</v>
      </c>
      <c r="BG456" s="241">
        <f>IF(N456="zákl. přenesená",J456,0)</f>
        <v>0</v>
      </c>
      <c r="BH456" s="241">
        <f>IF(N456="sníž. přenesená",J456,0)</f>
        <v>0</v>
      </c>
      <c r="BI456" s="241">
        <f>IF(N456="nulová",J456,0)</f>
        <v>0</v>
      </c>
      <c r="BJ456" s="18" t="s">
        <v>21</v>
      </c>
      <c r="BK456" s="241">
        <f>ROUND(I456*H456,2)</f>
        <v>0</v>
      </c>
      <c r="BL456" s="18" t="s">
        <v>180</v>
      </c>
      <c r="BM456" s="240" t="s">
        <v>1096</v>
      </c>
    </row>
    <row r="457" s="2" customFormat="1">
      <c r="A457" s="39"/>
      <c r="B457" s="40"/>
      <c r="C457" s="41"/>
      <c r="D457" s="242" t="s">
        <v>182</v>
      </c>
      <c r="E457" s="41"/>
      <c r="F457" s="243" t="s">
        <v>414</v>
      </c>
      <c r="G457" s="41"/>
      <c r="H457" s="41"/>
      <c r="I457" s="244"/>
      <c r="J457" s="41"/>
      <c r="K457" s="41"/>
      <c r="L457" s="45"/>
      <c r="M457" s="245"/>
      <c r="N457" s="246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182</v>
      </c>
      <c r="AU457" s="18" t="s">
        <v>85</v>
      </c>
    </row>
    <row r="458" s="2" customFormat="1">
      <c r="A458" s="39"/>
      <c r="B458" s="40"/>
      <c r="C458" s="229" t="s">
        <v>558</v>
      </c>
      <c r="D458" s="229" t="s">
        <v>175</v>
      </c>
      <c r="E458" s="230" t="s">
        <v>416</v>
      </c>
      <c r="F458" s="231" t="s">
        <v>417</v>
      </c>
      <c r="G458" s="232" t="s">
        <v>251</v>
      </c>
      <c r="H458" s="233">
        <v>0.76200000000000001</v>
      </c>
      <c r="I458" s="234"/>
      <c r="J458" s="235">
        <f>ROUND(I458*H458,2)</f>
        <v>0</v>
      </c>
      <c r="K458" s="231" t="s">
        <v>179</v>
      </c>
      <c r="L458" s="45"/>
      <c r="M458" s="236" t="s">
        <v>1</v>
      </c>
      <c r="N458" s="237" t="s">
        <v>42</v>
      </c>
      <c r="O458" s="92"/>
      <c r="P458" s="238">
        <f>O458*H458</f>
        <v>0</v>
      </c>
      <c r="Q458" s="238">
        <v>1.1090686000000001</v>
      </c>
      <c r="R458" s="238">
        <f>Q458*H458</f>
        <v>0.8451102732000001</v>
      </c>
      <c r="S458" s="238">
        <v>0</v>
      </c>
      <c r="T458" s="23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0" t="s">
        <v>180</v>
      </c>
      <c r="AT458" s="240" t="s">
        <v>175</v>
      </c>
      <c r="AU458" s="240" t="s">
        <v>85</v>
      </c>
      <c r="AY458" s="18" t="s">
        <v>173</v>
      </c>
      <c r="BE458" s="241">
        <f>IF(N458="základní",J458,0)</f>
        <v>0</v>
      </c>
      <c r="BF458" s="241">
        <f>IF(N458="snížená",J458,0)</f>
        <v>0</v>
      </c>
      <c r="BG458" s="241">
        <f>IF(N458="zákl. přenesená",J458,0)</f>
        <v>0</v>
      </c>
      <c r="BH458" s="241">
        <f>IF(N458="sníž. přenesená",J458,0)</f>
        <v>0</v>
      </c>
      <c r="BI458" s="241">
        <f>IF(N458="nulová",J458,0)</f>
        <v>0</v>
      </c>
      <c r="BJ458" s="18" t="s">
        <v>21</v>
      </c>
      <c r="BK458" s="241">
        <f>ROUND(I458*H458,2)</f>
        <v>0</v>
      </c>
      <c r="BL458" s="18" t="s">
        <v>180</v>
      </c>
      <c r="BM458" s="240" t="s">
        <v>1097</v>
      </c>
    </row>
    <row r="459" s="2" customFormat="1">
      <c r="A459" s="39"/>
      <c r="B459" s="40"/>
      <c r="C459" s="41"/>
      <c r="D459" s="242" t="s">
        <v>182</v>
      </c>
      <c r="E459" s="41"/>
      <c r="F459" s="243" t="s">
        <v>419</v>
      </c>
      <c r="G459" s="41"/>
      <c r="H459" s="41"/>
      <c r="I459" s="244"/>
      <c r="J459" s="41"/>
      <c r="K459" s="41"/>
      <c r="L459" s="45"/>
      <c r="M459" s="245"/>
      <c r="N459" s="246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182</v>
      </c>
      <c r="AU459" s="18" t="s">
        <v>85</v>
      </c>
    </row>
    <row r="460" s="13" customFormat="1">
      <c r="A460" s="13"/>
      <c r="B460" s="247"/>
      <c r="C460" s="248"/>
      <c r="D460" s="242" t="s">
        <v>184</v>
      </c>
      <c r="E460" s="249" t="s">
        <v>1</v>
      </c>
      <c r="F460" s="250" t="s">
        <v>1098</v>
      </c>
      <c r="G460" s="248"/>
      <c r="H460" s="249" t="s">
        <v>1</v>
      </c>
      <c r="I460" s="251"/>
      <c r="J460" s="248"/>
      <c r="K460" s="248"/>
      <c r="L460" s="252"/>
      <c r="M460" s="253"/>
      <c r="N460" s="254"/>
      <c r="O460" s="254"/>
      <c r="P460" s="254"/>
      <c r="Q460" s="254"/>
      <c r="R460" s="254"/>
      <c r="S460" s="254"/>
      <c r="T460" s="25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6" t="s">
        <v>184</v>
      </c>
      <c r="AU460" s="256" t="s">
        <v>85</v>
      </c>
      <c r="AV460" s="13" t="s">
        <v>21</v>
      </c>
      <c r="AW460" s="13" t="s">
        <v>34</v>
      </c>
      <c r="AX460" s="13" t="s">
        <v>77</v>
      </c>
      <c r="AY460" s="256" t="s">
        <v>173</v>
      </c>
    </row>
    <row r="461" s="14" customFormat="1">
      <c r="A461" s="14"/>
      <c r="B461" s="257"/>
      <c r="C461" s="258"/>
      <c r="D461" s="242" t="s">
        <v>184</v>
      </c>
      <c r="E461" s="259" t="s">
        <v>1</v>
      </c>
      <c r="F461" s="260" t="s">
        <v>1099</v>
      </c>
      <c r="G461" s="258"/>
      <c r="H461" s="261">
        <v>0.57499999999999996</v>
      </c>
      <c r="I461" s="262"/>
      <c r="J461" s="258"/>
      <c r="K461" s="258"/>
      <c r="L461" s="263"/>
      <c r="M461" s="264"/>
      <c r="N461" s="265"/>
      <c r="O461" s="265"/>
      <c r="P461" s="265"/>
      <c r="Q461" s="265"/>
      <c r="R461" s="265"/>
      <c r="S461" s="265"/>
      <c r="T461" s="26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7" t="s">
        <v>184</v>
      </c>
      <c r="AU461" s="267" t="s">
        <v>85</v>
      </c>
      <c r="AV461" s="14" t="s">
        <v>85</v>
      </c>
      <c r="AW461" s="14" t="s">
        <v>34</v>
      </c>
      <c r="AX461" s="14" t="s">
        <v>77</v>
      </c>
      <c r="AY461" s="267" t="s">
        <v>173</v>
      </c>
    </row>
    <row r="462" s="13" customFormat="1">
      <c r="A462" s="13"/>
      <c r="B462" s="247"/>
      <c r="C462" s="248"/>
      <c r="D462" s="242" t="s">
        <v>184</v>
      </c>
      <c r="E462" s="249" t="s">
        <v>1</v>
      </c>
      <c r="F462" s="250" t="s">
        <v>1100</v>
      </c>
      <c r="G462" s="248"/>
      <c r="H462" s="249" t="s">
        <v>1</v>
      </c>
      <c r="I462" s="251"/>
      <c r="J462" s="248"/>
      <c r="K462" s="248"/>
      <c r="L462" s="252"/>
      <c r="M462" s="253"/>
      <c r="N462" s="254"/>
      <c r="O462" s="254"/>
      <c r="P462" s="254"/>
      <c r="Q462" s="254"/>
      <c r="R462" s="254"/>
      <c r="S462" s="254"/>
      <c r="T462" s="25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6" t="s">
        <v>184</v>
      </c>
      <c r="AU462" s="256" t="s">
        <v>85</v>
      </c>
      <c r="AV462" s="13" t="s">
        <v>21</v>
      </c>
      <c r="AW462" s="13" t="s">
        <v>34</v>
      </c>
      <c r="AX462" s="13" t="s">
        <v>77</v>
      </c>
      <c r="AY462" s="256" t="s">
        <v>173</v>
      </c>
    </row>
    <row r="463" s="14" customFormat="1">
      <c r="A463" s="14"/>
      <c r="B463" s="257"/>
      <c r="C463" s="258"/>
      <c r="D463" s="242" t="s">
        <v>184</v>
      </c>
      <c r="E463" s="259" t="s">
        <v>1</v>
      </c>
      <c r="F463" s="260" t="s">
        <v>1101</v>
      </c>
      <c r="G463" s="258"/>
      <c r="H463" s="261">
        <v>0.187</v>
      </c>
      <c r="I463" s="262"/>
      <c r="J463" s="258"/>
      <c r="K463" s="258"/>
      <c r="L463" s="263"/>
      <c r="M463" s="264"/>
      <c r="N463" s="265"/>
      <c r="O463" s="265"/>
      <c r="P463" s="265"/>
      <c r="Q463" s="265"/>
      <c r="R463" s="265"/>
      <c r="S463" s="265"/>
      <c r="T463" s="26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7" t="s">
        <v>184</v>
      </c>
      <c r="AU463" s="267" t="s">
        <v>85</v>
      </c>
      <c r="AV463" s="14" t="s">
        <v>85</v>
      </c>
      <c r="AW463" s="14" t="s">
        <v>34</v>
      </c>
      <c r="AX463" s="14" t="s">
        <v>77</v>
      </c>
      <c r="AY463" s="267" t="s">
        <v>173</v>
      </c>
    </row>
    <row r="464" s="15" customFormat="1">
      <c r="A464" s="15"/>
      <c r="B464" s="268"/>
      <c r="C464" s="269"/>
      <c r="D464" s="242" t="s">
        <v>184</v>
      </c>
      <c r="E464" s="270" t="s">
        <v>1</v>
      </c>
      <c r="F464" s="271" t="s">
        <v>187</v>
      </c>
      <c r="G464" s="269"/>
      <c r="H464" s="272">
        <v>0.76200000000000001</v>
      </c>
      <c r="I464" s="273"/>
      <c r="J464" s="269"/>
      <c r="K464" s="269"/>
      <c r="L464" s="274"/>
      <c r="M464" s="275"/>
      <c r="N464" s="276"/>
      <c r="O464" s="276"/>
      <c r="P464" s="276"/>
      <c r="Q464" s="276"/>
      <c r="R464" s="276"/>
      <c r="S464" s="276"/>
      <c r="T464" s="277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78" t="s">
        <v>184</v>
      </c>
      <c r="AU464" s="278" t="s">
        <v>85</v>
      </c>
      <c r="AV464" s="15" t="s">
        <v>180</v>
      </c>
      <c r="AW464" s="15" t="s">
        <v>34</v>
      </c>
      <c r="AX464" s="15" t="s">
        <v>21</v>
      </c>
      <c r="AY464" s="278" t="s">
        <v>173</v>
      </c>
    </row>
    <row r="465" s="2" customFormat="1" ht="21.75" customHeight="1">
      <c r="A465" s="39"/>
      <c r="B465" s="40"/>
      <c r="C465" s="229" t="s">
        <v>562</v>
      </c>
      <c r="D465" s="229" t="s">
        <v>175</v>
      </c>
      <c r="E465" s="230" t="s">
        <v>1102</v>
      </c>
      <c r="F465" s="231" t="s">
        <v>1103</v>
      </c>
      <c r="G465" s="232" t="s">
        <v>194</v>
      </c>
      <c r="H465" s="233">
        <v>17.5</v>
      </c>
      <c r="I465" s="234"/>
      <c r="J465" s="235">
        <f>ROUND(I465*H465,2)</f>
        <v>0</v>
      </c>
      <c r="K465" s="231" t="s">
        <v>179</v>
      </c>
      <c r="L465" s="45"/>
      <c r="M465" s="236" t="s">
        <v>1</v>
      </c>
      <c r="N465" s="237" t="s">
        <v>42</v>
      </c>
      <c r="O465" s="92"/>
      <c r="P465" s="238">
        <f>O465*H465</f>
        <v>0</v>
      </c>
      <c r="Q465" s="238">
        <v>0.00090799999999999995</v>
      </c>
      <c r="R465" s="238">
        <f>Q465*H465</f>
        <v>0.015889999999999998</v>
      </c>
      <c r="S465" s="238">
        <v>0</v>
      </c>
      <c r="T465" s="23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0" t="s">
        <v>180</v>
      </c>
      <c r="AT465" s="240" t="s">
        <v>175</v>
      </c>
      <c r="AU465" s="240" t="s">
        <v>85</v>
      </c>
      <c r="AY465" s="18" t="s">
        <v>173</v>
      </c>
      <c r="BE465" s="241">
        <f>IF(N465="základní",J465,0)</f>
        <v>0</v>
      </c>
      <c r="BF465" s="241">
        <f>IF(N465="snížená",J465,0)</f>
        <v>0</v>
      </c>
      <c r="BG465" s="241">
        <f>IF(N465="zákl. přenesená",J465,0)</f>
        <v>0</v>
      </c>
      <c r="BH465" s="241">
        <f>IF(N465="sníž. přenesená",J465,0)</f>
        <v>0</v>
      </c>
      <c r="BI465" s="241">
        <f>IF(N465="nulová",J465,0)</f>
        <v>0</v>
      </c>
      <c r="BJ465" s="18" t="s">
        <v>21</v>
      </c>
      <c r="BK465" s="241">
        <f>ROUND(I465*H465,2)</f>
        <v>0</v>
      </c>
      <c r="BL465" s="18" t="s">
        <v>180</v>
      </c>
      <c r="BM465" s="240" t="s">
        <v>1104</v>
      </c>
    </row>
    <row r="466" s="2" customFormat="1">
      <c r="A466" s="39"/>
      <c r="B466" s="40"/>
      <c r="C466" s="41"/>
      <c r="D466" s="242" t="s">
        <v>182</v>
      </c>
      <c r="E466" s="41"/>
      <c r="F466" s="243" t="s">
        <v>1105</v>
      </c>
      <c r="G466" s="41"/>
      <c r="H466" s="41"/>
      <c r="I466" s="244"/>
      <c r="J466" s="41"/>
      <c r="K466" s="41"/>
      <c r="L466" s="45"/>
      <c r="M466" s="245"/>
      <c r="N466" s="246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182</v>
      </c>
      <c r="AU466" s="18" t="s">
        <v>85</v>
      </c>
    </row>
    <row r="467" s="13" customFormat="1">
      <c r="A467" s="13"/>
      <c r="B467" s="247"/>
      <c r="C467" s="248"/>
      <c r="D467" s="242" t="s">
        <v>184</v>
      </c>
      <c r="E467" s="249" t="s">
        <v>1</v>
      </c>
      <c r="F467" s="250" t="s">
        <v>1106</v>
      </c>
      <c r="G467" s="248"/>
      <c r="H467" s="249" t="s">
        <v>1</v>
      </c>
      <c r="I467" s="251"/>
      <c r="J467" s="248"/>
      <c r="K467" s="248"/>
      <c r="L467" s="252"/>
      <c r="M467" s="253"/>
      <c r="N467" s="254"/>
      <c r="O467" s="254"/>
      <c r="P467" s="254"/>
      <c r="Q467" s="254"/>
      <c r="R467" s="254"/>
      <c r="S467" s="254"/>
      <c r="T467" s="25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6" t="s">
        <v>184</v>
      </c>
      <c r="AU467" s="256" t="s">
        <v>85</v>
      </c>
      <c r="AV467" s="13" t="s">
        <v>21</v>
      </c>
      <c r="AW467" s="13" t="s">
        <v>34</v>
      </c>
      <c r="AX467" s="13" t="s">
        <v>77</v>
      </c>
      <c r="AY467" s="256" t="s">
        <v>173</v>
      </c>
    </row>
    <row r="468" s="14" customFormat="1">
      <c r="A468" s="14"/>
      <c r="B468" s="257"/>
      <c r="C468" s="258"/>
      <c r="D468" s="242" t="s">
        <v>184</v>
      </c>
      <c r="E468" s="259" t="s">
        <v>1</v>
      </c>
      <c r="F468" s="260" t="s">
        <v>1107</v>
      </c>
      <c r="G468" s="258"/>
      <c r="H468" s="261">
        <v>1.5</v>
      </c>
      <c r="I468" s="262"/>
      <c r="J468" s="258"/>
      <c r="K468" s="258"/>
      <c r="L468" s="263"/>
      <c r="M468" s="264"/>
      <c r="N468" s="265"/>
      <c r="O468" s="265"/>
      <c r="P468" s="265"/>
      <c r="Q468" s="265"/>
      <c r="R468" s="265"/>
      <c r="S468" s="265"/>
      <c r="T468" s="266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7" t="s">
        <v>184</v>
      </c>
      <c r="AU468" s="267" t="s">
        <v>85</v>
      </c>
      <c r="AV468" s="14" t="s">
        <v>85</v>
      </c>
      <c r="AW468" s="14" t="s">
        <v>34</v>
      </c>
      <c r="AX468" s="14" t="s">
        <v>77</v>
      </c>
      <c r="AY468" s="267" t="s">
        <v>173</v>
      </c>
    </row>
    <row r="469" s="13" customFormat="1">
      <c r="A469" s="13"/>
      <c r="B469" s="247"/>
      <c r="C469" s="248"/>
      <c r="D469" s="242" t="s">
        <v>184</v>
      </c>
      <c r="E469" s="249" t="s">
        <v>1</v>
      </c>
      <c r="F469" s="250" t="s">
        <v>1108</v>
      </c>
      <c r="G469" s="248"/>
      <c r="H469" s="249" t="s">
        <v>1</v>
      </c>
      <c r="I469" s="251"/>
      <c r="J469" s="248"/>
      <c r="K469" s="248"/>
      <c r="L469" s="252"/>
      <c r="M469" s="253"/>
      <c r="N469" s="254"/>
      <c r="O469" s="254"/>
      <c r="P469" s="254"/>
      <c r="Q469" s="254"/>
      <c r="R469" s="254"/>
      <c r="S469" s="254"/>
      <c r="T469" s="25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6" t="s">
        <v>184</v>
      </c>
      <c r="AU469" s="256" t="s">
        <v>85</v>
      </c>
      <c r="AV469" s="13" t="s">
        <v>21</v>
      </c>
      <c r="AW469" s="13" t="s">
        <v>34</v>
      </c>
      <c r="AX469" s="13" t="s">
        <v>77</v>
      </c>
      <c r="AY469" s="256" t="s">
        <v>173</v>
      </c>
    </row>
    <row r="470" s="14" customFormat="1">
      <c r="A470" s="14"/>
      <c r="B470" s="257"/>
      <c r="C470" s="258"/>
      <c r="D470" s="242" t="s">
        <v>184</v>
      </c>
      <c r="E470" s="259" t="s">
        <v>1</v>
      </c>
      <c r="F470" s="260" t="s">
        <v>1109</v>
      </c>
      <c r="G470" s="258"/>
      <c r="H470" s="261">
        <v>16</v>
      </c>
      <c r="I470" s="262"/>
      <c r="J470" s="258"/>
      <c r="K470" s="258"/>
      <c r="L470" s="263"/>
      <c r="M470" s="264"/>
      <c r="N470" s="265"/>
      <c r="O470" s="265"/>
      <c r="P470" s="265"/>
      <c r="Q470" s="265"/>
      <c r="R470" s="265"/>
      <c r="S470" s="265"/>
      <c r="T470" s="26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7" t="s">
        <v>184</v>
      </c>
      <c r="AU470" s="267" t="s">
        <v>85</v>
      </c>
      <c r="AV470" s="14" t="s">
        <v>85</v>
      </c>
      <c r="AW470" s="14" t="s">
        <v>34</v>
      </c>
      <c r="AX470" s="14" t="s">
        <v>77</v>
      </c>
      <c r="AY470" s="267" t="s">
        <v>173</v>
      </c>
    </row>
    <row r="471" s="15" customFormat="1">
      <c r="A471" s="15"/>
      <c r="B471" s="268"/>
      <c r="C471" s="269"/>
      <c r="D471" s="242" t="s">
        <v>184</v>
      </c>
      <c r="E471" s="270" t="s">
        <v>1</v>
      </c>
      <c r="F471" s="271" t="s">
        <v>187</v>
      </c>
      <c r="G471" s="269"/>
      <c r="H471" s="272">
        <v>17.5</v>
      </c>
      <c r="I471" s="273"/>
      <c r="J471" s="269"/>
      <c r="K471" s="269"/>
      <c r="L471" s="274"/>
      <c r="M471" s="275"/>
      <c r="N471" s="276"/>
      <c r="O471" s="276"/>
      <c r="P471" s="276"/>
      <c r="Q471" s="276"/>
      <c r="R471" s="276"/>
      <c r="S471" s="276"/>
      <c r="T471" s="277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78" t="s">
        <v>184</v>
      </c>
      <c r="AU471" s="278" t="s">
        <v>85</v>
      </c>
      <c r="AV471" s="15" t="s">
        <v>180</v>
      </c>
      <c r="AW471" s="15" t="s">
        <v>34</v>
      </c>
      <c r="AX471" s="15" t="s">
        <v>21</v>
      </c>
      <c r="AY471" s="278" t="s">
        <v>173</v>
      </c>
    </row>
    <row r="472" s="12" customFormat="1" ht="22.8" customHeight="1">
      <c r="A472" s="12"/>
      <c r="B472" s="213"/>
      <c r="C472" s="214"/>
      <c r="D472" s="215" t="s">
        <v>76</v>
      </c>
      <c r="E472" s="227" t="s">
        <v>180</v>
      </c>
      <c r="F472" s="227" t="s">
        <v>421</v>
      </c>
      <c r="G472" s="214"/>
      <c r="H472" s="214"/>
      <c r="I472" s="217"/>
      <c r="J472" s="228">
        <f>BK472</f>
        <v>0</v>
      </c>
      <c r="K472" s="214"/>
      <c r="L472" s="219"/>
      <c r="M472" s="220"/>
      <c r="N472" s="221"/>
      <c r="O472" s="221"/>
      <c r="P472" s="222">
        <f>SUM(P473:P525)</f>
        <v>0</v>
      </c>
      <c r="Q472" s="221"/>
      <c r="R472" s="222">
        <f>SUM(R473:R525)</f>
        <v>30.183306369999997</v>
      </c>
      <c r="S472" s="221"/>
      <c r="T472" s="223">
        <f>SUM(T473:T525)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24" t="s">
        <v>21</v>
      </c>
      <c r="AT472" s="225" t="s">
        <v>76</v>
      </c>
      <c r="AU472" s="225" t="s">
        <v>21</v>
      </c>
      <c r="AY472" s="224" t="s">
        <v>173</v>
      </c>
      <c r="BK472" s="226">
        <f>SUM(BK473:BK525)</f>
        <v>0</v>
      </c>
    </row>
    <row r="473" s="2" customFormat="1">
      <c r="A473" s="39"/>
      <c r="B473" s="40"/>
      <c r="C473" s="229" t="s">
        <v>571</v>
      </c>
      <c r="D473" s="229" t="s">
        <v>175</v>
      </c>
      <c r="E473" s="230" t="s">
        <v>427</v>
      </c>
      <c r="F473" s="231" t="s">
        <v>428</v>
      </c>
      <c r="G473" s="232" t="s">
        <v>309</v>
      </c>
      <c r="H473" s="233">
        <v>51.683999999999998</v>
      </c>
      <c r="I473" s="234"/>
      <c r="J473" s="235">
        <f>ROUND(I473*H473,2)</f>
        <v>0</v>
      </c>
      <c r="K473" s="231" t="s">
        <v>179</v>
      </c>
      <c r="L473" s="45"/>
      <c r="M473" s="236" t="s">
        <v>1</v>
      </c>
      <c r="N473" s="237" t="s">
        <v>42</v>
      </c>
      <c r="O473" s="92"/>
      <c r="P473" s="238">
        <f>O473*H473</f>
        <v>0</v>
      </c>
      <c r="Q473" s="238">
        <v>0</v>
      </c>
      <c r="R473" s="238">
        <f>Q473*H473</f>
        <v>0</v>
      </c>
      <c r="S473" s="238">
        <v>0</v>
      </c>
      <c r="T473" s="23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0" t="s">
        <v>180</v>
      </c>
      <c r="AT473" s="240" t="s">
        <v>175</v>
      </c>
      <c r="AU473" s="240" t="s">
        <v>85</v>
      </c>
      <c r="AY473" s="18" t="s">
        <v>173</v>
      </c>
      <c r="BE473" s="241">
        <f>IF(N473="základní",J473,0)</f>
        <v>0</v>
      </c>
      <c r="BF473" s="241">
        <f>IF(N473="snížená",J473,0)</f>
        <v>0</v>
      </c>
      <c r="BG473" s="241">
        <f>IF(N473="zákl. přenesená",J473,0)</f>
        <v>0</v>
      </c>
      <c r="BH473" s="241">
        <f>IF(N473="sníž. přenesená",J473,0)</f>
        <v>0</v>
      </c>
      <c r="BI473" s="241">
        <f>IF(N473="nulová",J473,0)</f>
        <v>0</v>
      </c>
      <c r="BJ473" s="18" t="s">
        <v>21</v>
      </c>
      <c r="BK473" s="241">
        <f>ROUND(I473*H473,2)</f>
        <v>0</v>
      </c>
      <c r="BL473" s="18" t="s">
        <v>180</v>
      </c>
      <c r="BM473" s="240" t="s">
        <v>1110</v>
      </c>
    </row>
    <row r="474" s="2" customFormat="1">
      <c r="A474" s="39"/>
      <c r="B474" s="40"/>
      <c r="C474" s="41"/>
      <c r="D474" s="242" t="s">
        <v>182</v>
      </c>
      <c r="E474" s="41"/>
      <c r="F474" s="243" t="s">
        <v>430</v>
      </c>
      <c r="G474" s="41"/>
      <c r="H474" s="41"/>
      <c r="I474" s="244"/>
      <c r="J474" s="41"/>
      <c r="K474" s="41"/>
      <c r="L474" s="45"/>
      <c r="M474" s="245"/>
      <c r="N474" s="246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182</v>
      </c>
      <c r="AU474" s="18" t="s">
        <v>85</v>
      </c>
    </row>
    <row r="475" s="2" customFormat="1">
      <c r="A475" s="39"/>
      <c r="B475" s="40"/>
      <c r="C475" s="41"/>
      <c r="D475" s="242" t="s">
        <v>197</v>
      </c>
      <c r="E475" s="41"/>
      <c r="F475" s="279" t="s">
        <v>1111</v>
      </c>
      <c r="G475" s="41"/>
      <c r="H475" s="41"/>
      <c r="I475" s="244"/>
      <c r="J475" s="41"/>
      <c r="K475" s="41"/>
      <c r="L475" s="45"/>
      <c r="M475" s="245"/>
      <c r="N475" s="246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197</v>
      </c>
      <c r="AU475" s="18" t="s">
        <v>85</v>
      </c>
    </row>
    <row r="476" s="13" customFormat="1">
      <c r="A476" s="13"/>
      <c r="B476" s="247"/>
      <c r="C476" s="248"/>
      <c r="D476" s="242" t="s">
        <v>184</v>
      </c>
      <c r="E476" s="249" t="s">
        <v>1</v>
      </c>
      <c r="F476" s="250" t="s">
        <v>1112</v>
      </c>
      <c r="G476" s="248"/>
      <c r="H476" s="249" t="s">
        <v>1</v>
      </c>
      <c r="I476" s="251"/>
      <c r="J476" s="248"/>
      <c r="K476" s="248"/>
      <c r="L476" s="252"/>
      <c r="M476" s="253"/>
      <c r="N476" s="254"/>
      <c r="O476" s="254"/>
      <c r="P476" s="254"/>
      <c r="Q476" s="254"/>
      <c r="R476" s="254"/>
      <c r="S476" s="254"/>
      <c r="T476" s="255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6" t="s">
        <v>184</v>
      </c>
      <c r="AU476" s="256" t="s">
        <v>85</v>
      </c>
      <c r="AV476" s="13" t="s">
        <v>21</v>
      </c>
      <c r="AW476" s="13" t="s">
        <v>34</v>
      </c>
      <c r="AX476" s="13" t="s">
        <v>77</v>
      </c>
      <c r="AY476" s="256" t="s">
        <v>173</v>
      </c>
    </row>
    <row r="477" s="14" customFormat="1">
      <c r="A477" s="14"/>
      <c r="B477" s="257"/>
      <c r="C477" s="258"/>
      <c r="D477" s="242" t="s">
        <v>184</v>
      </c>
      <c r="E477" s="259" t="s">
        <v>1</v>
      </c>
      <c r="F477" s="260" t="s">
        <v>1113</v>
      </c>
      <c r="G477" s="258"/>
      <c r="H477" s="261">
        <v>46.643999999999998</v>
      </c>
      <c r="I477" s="262"/>
      <c r="J477" s="258"/>
      <c r="K477" s="258"/>
      <c r="L477" s="263"/>
      <c r="M477" s="264"/>
      <c r="N477" s="265"/>
      <c r="O477" s="265"/>
      <c r="P477" s="265"/>
      <c r="Q477" s="265"/>
      <c r="R477" s="265"/>
      <c r="S477" s="265"/>
      <c r="T477" s="266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7" t="s">
        <v>184</v>
      </c>
      <c r="AU477" s="267" t="s">
        <v>85</v>
      </c>
      <c r="AV477" s="14" t="s">
        <v>85</v>
      </c>
      <c r="AW477" s="14" t="s">
        <v>34</v>
      </c>
      <c r="AX477" s="14" t="s">
        <v>77</v>
      </c>
      <c r="AY477" s="267" t="s">
        <v>173</v>
      </c>
    </row>
    <row r="478" s="13" customFormat="1">
      <c r="A478" s="13"/>
      <c r="B478" s="247"/>
      <c r="C478" s="248"/>
      <c r="D478" s="242" t="s">
        <v>184</v>
      </c>
      <c r="E478" s="249" t="s">
        <v>1</v>
      </c>
      <c r="F478" s="250" t="s">
        <v>491</v>
      </c>
      <c r="G478" s="248"/>
      <c r="H478" s="249" t="s">
        <v>1</v>
      </c>
      <c r="I478" s="251"/>
      <c r="J478" s="248"/>
      <c r="K478" s="248"/>
      <c r="L478" s="252"/>
      <c r="M478" s="253"/>
      <c r="N478" s="254"/>
      <c r="O478" s="254"/>
      <c r="P478" s="254"/>
      <c r="Q478" s="254"/>
      <c r="R478" s="254"/>
      <c r="S478" s="254"/>
      <c r="T478" s="25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6" t="s">
        <v>184</v>
      </c>
      <c r="AU478" s="256" t="s">
        <v>85</v>
      </c>
      <c r="AV478" s="13" t="s">
        <v>21</v>
      </c>
      <c r="AW478" s="13" t="s">
        <v>34</v>
      </c>
      <c r="AX478" s="13" t="s">
        <v>77</v>
      </c>
      <c r="AY478" s="256" t="s">
        <v>173</v>
      </c>
    </row>
    <row r="479" s="14" customFormat="1">
      <c r="A479" s="14"/>
      <c r="B479" s="257"/>
      <c r="C479" s="258"/>
      <c r="D479" s="242" t="s">
        <v>184</v>
      </c>
      <c r="E479" s="259" t="s">
        <v>1</v>
      </c>
      <c r="F479" s="260" t="s">
        <v>1114</v>
      </c>
      <c r="G479" s="258"/>
      <c r="H479" s="261">
        <v>5.04</v>
      </c>
      <c r="I479" s="262"/>
      <c r="J479" s="258"/>
      <c r="K479" s="258"/>
      <c r="L479" s="263"/>
      <c r="M479" s="264"/>
      <c r="N479" s="265"/>
      <c r="O479" s="265"/>
      <c r="P479" s="265"/>
      <c r="Q479" s="265"/>
      <c r="R479" s="265"/>
      <c r="S479" s="265"/>
      <c r="T479" s="26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7" t="s">
        <v>184</v>
      </c>
      <c r="AU479" s="267" t="s">
        <v>85</v>
      </c>
      <c r="AV479" s="14" t="s">
        <v>85</v>
      </c>
      <c r="AW479" s="14" t="s">
        <v>34</v>
      </c>
      <c r="AX479" s="14" t="s">
        <v>77</v>
      </c>
      <c r="AY479" s="267" t="s">
        <v>173</v>
      </c>
    </row>
    <row r="480" s="15" customFormat="1">
      <c r="A480" s="15"/>
      <c r="B480" s="268"/>
      <c r="C480" s="269"/>
      <c r="D480" s="242" t="s">
        <v>184</v>
      </c>
      <c r="E480" s="270" t="s">
        <v>1</v>
      </c>
      <c r="F480" s="271" t="s">
        <v>187</v>
      </c>
      <c r="G480" s="269"/>
      <c r="H480" s="272">
        <v>51.683999999999998</v>
      </c>
      <c r="I480" s="273"/>
      <c r="J480" s="269"/>
      <c r="K480" s="269"/>
      <c r="L480" s="274"/>
      <c r="M480" s="275"/>
      <c r="N480" s="276"/>
      <c r="O480" s="276"/>
      <c r="P480" s="276"/>
      <c r="Q480" s="276"/>
      <c r="R480" s="276"/>
      <c r="S480" s="276"/>
      <c r="T480" s="277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78" t="s">
        <v>184</v>
      </c>
      <c r="AU480" s="278" t="s">
        <v>85</v>
      </c>
      <c r="AV480" s="15" t="s">
        <v>180</v>
      </c>
      <c r="AW480" s="15" t="s">
        <v>34</v>
      </c>
      <c r="AX480" s="15" t="s">
        <v>21</v>
      </c>
      <c r="AY480" s="278" t="s">
        <v>173</v>
      </c>
    </row>
    <row r="481" s="2" customFormat="1">
      <c r="A481" s="39"/>
      <c r="B481" s="40"/>
      <c r="C481" s="229" t="s">
        <v>577</v>
      </c>
      <c r="D481" s="229" t="s">
        <v>175</v>
      </c>
      <c r="E481" s="230" t="s">
        <v>434</v>
      </c>
      <c r="F481" s="231" t="s">
        <v>435</v>
      </c>
      <c r="G481" s="232" t="s">
        <v>309</v>
      </c>
      <c r="H481" s="233">
        <v>51.683999999999998</v>
      </c>
      <c r="I481" s="234"/>
      <c r="J481" s="235">
        <f>ROUND(I481*H481,2)</f>
        <v>0</v>
      </c>
      <c r="K481" s="231" t="s">
        <v>179</v>
      </c>
      <c r="L481" s="45"/>
      <c r="M481" s="236" t="s">
        <v>1</v>
      </c>
      <c r="N481" s="237" t="s">
        <v>42</v>
      </c>
      <c r="O481" s="92"/>
      <c r="P481" s="238">
        <f>O481*H481</f>
        <v>0</v>
      </c>
      <c r="Q481" s="238">
        <v>0</v>
      </c>
      <c r="R481" s="238">
        <f>Q481*H481</f>
        <v>0</v>
      </c>
      <c r="S481" s="238">
        <v>0</v>
      </c>
      <c r="T481" s="23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0" t="s">
        <v>180</v>
      </c>
      <c r="AT481" s="240" t="s">
        <v>175</v>
      </c>
      <c r="AU481" s="240" t="s">
        <v>85</v>
      </c>
      <c r="AY481" s="18" t="s">
        <v>173</v>
      </c>
      <c r="BE481" s="241">
        <f>IF(N481="základní",J481,0)</f>
        <v>0</v>
      </c>
      <c r="BF481" s="241">
        <f>IF(N481="snížená",J481,0)</f>
        <v>0</v>
      </c>
      <c r="BG481" s="241">
        <f>IF(N481="zákl. přenesená",J481,0)</f>
        <v>0</v>
      </c>
      <c r="BH481" s="241">
        <f>IF(N481="sníž. přenesená",J481,0)</f>
        <v>0</v>
      </c>
      <c r="BI481" s="241">
        <f>IF(N481="nulová",J481,0)</f>
        <v>0</v>
      </c>
      <c r="BJ481" s="18" t="s">
        <v>21</v>
      </c>
      <c r="BK481" s="241">
        <f>ROUND(I481*H481,2)</f>
        <v>0</v>
      </c>
      <c r="BL481" s="18" t="s">
        <v>180</v>
      </c>
      <c r="BM481" s="240" t="s">
        <v>1115</v>
      </c>
    </row>
    <row r="482" s="2" customFormat="1">
      <c r="A482" s="39"/>
      <c r="B482" s="40"/>
      <c r="C482" s="41"/>
      <c r="D482" s="242" t="s">
        <v>182</v>
      </c>
      <c r="E482" s="41"/>
      <c r="F482" s="243" t="s">
        <v>437</v>
      </c>
      <c r="G482" s="41"/>
      <c r="H482" s="41"/>
      <c r="I482" s="244"/>
      <c r="J482" s="41"/>
      <c r="K482" s="41"/>
      <c r="L482" s="45"/>
      <c r="M482" s="245"/>
      <c r="N482" s="246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182</v>
      </c>
      <c r="AU482" s="18" t="s">
        <v>85</v>
      </c>
    </row>
    <row r="483" s="2" customFormat="1">
      <c r="A483" s="39"/>
      <c r="B483" s="40"/>
      <c r="C483" s="291" t="s">
        <v>583</v>
      </c>
      <c r="D483" s="291" t="s">
        <v>295</v>
      </c>
      <c r="E483" s="292" t="s">
        <v>1116</v>
      </c>
      <c r="F483" s="293" t="s">
        <v>1117</v>
      </c>
      <c r="G483" s="294" t="s">
        <v>251</v>
      </c>
      <c r="H483" s="295">
        <v>0.047</v>
      </c>
      <c r="I483" s="296"/>
      <c r="J483" s="297">
        <f>ROUND(I483*H483,2)</f>
        <v>0</v>
      </c>
      <c r="K483" s="293" t="s">
        <v>179</v>
      </c>
      <c r="L483" s="298"/>
      <c r="M483" s="299" t="s">
        <v>1</v>
      </c>
      <c r="N483" s="300" t="s">
        <v>42</v>
      </c>
      <c r="O483" s="92"/>
      <c r="P483" s="238">
        <f>O483*H483</f>
        <v>0</v>
      </c>
      <c r="Q483" s="238">
        <v>1</v>
      </c>
      <c r="R483" s="238">
        <f>Q483*H483</f>
        <v>0.047</v>
      </c>
      <c r="S483" s="238">
        <v>0</v>
      </c>
      <c r="T483" s="23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0" t="s">
        <v>238</v>
      </c>
      <c r="AT483" s="240" t="s">
        <v>295</v>
      </c>
      <c r="AU483" s="240" t="s">
        <v>85</v>
      </c>
      <c r="AY483" s="18" t="s">
        <v>173</v>
      </c>
      <c r="BE483" s="241">
        <f>IF(N483="základní",J483,0)</f>
        <v>0</v>
      </c>
      <c r="BF483" s="241">
        <f>IF(N483="snížená",J483,0)</f>
        <v>0</v>
      </c>
      <c r="BG483" s="241">
        <f>IF(N483="zákl. přenesená",J483,0)</f>
        <v>0</v>
      </c>
      <c r="BH483" s="241">
        <f>IF(N483="sníž. přenesená",J483,0)</f>
        <v>0</v>
      </c>
      <c r="BI483" s="241">
        <f>IF(N483="nulová",J483,0)</f>
        <v>0</v>
      </c>
      <c r="BJ483" s="18" t="s">
        <v>21</v>
      </c>
      <c r="BK483" s="241">
        <f>ROUND(I483*H483,2)</f>
        <v>0</v>
      </c>
      <c r="BL483" s="18" t="s">
        <v>180</v>
      </c>
      <c r="BM483" s="240" t="s">
        <v>1118</v>
      </c>
    </row>
    <row r="484" s="2" customFormat="1">
      <c r="A484" s="39"/>
      <c r="B484" s="40"/>
      <c r="C484" s="41"/>
      <c r="D484" s="242" t="s">
        <v>182</v>
      </c>
      <c r="E484" s="41"/>
      <c r="F484" s="243" t="s">
        <v>1117</v>
      </c>
      <c r="G484" s="41"/>
      <c r="H484" s="41"/>
      <c r="I484" s="244"/>
      <c r="J484" s="41"/>
      <c r="K484" s="41"/>
      <c r="L484" s="45"/>
      <c r="M484" s="245"/>
      <c r="N484" s="246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182</v>
      </c>
      <c r="AU484" s="18" t="s">
        <v>85</v>
      </c>
    </row>
    <row r="485" s="2" customFormat="1">
      <c r="A485" s="39"/>
      <c r="B485" s="40"/>
      <c r="C485" s="41"/>
      <c r="D485" s="242" t="s">
        <v>197</v>
      </c>
      <c r="E485" s="41"/>
      <c r="F485" s="279" t="s">
        <v>1119</v>
      </c>
      <c r="G485" s="41"/>
      <c r="H485" s="41"/>
      <c r="I485" s="244"/>
      <c r="J485" s="41"/>
      <c r="K485" s="41"/>
      <c r="L485" s="45"/>
      <c r="M485" s="245"/>
      <c r="N485" s="246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197</v>
      </c>
      <c r="AU485" s="18" t="s">
        <v>85</v>
      </c>
    </row>
    <row r="486" s="13" customFormat="1">
      <c r="A486" s="13"/>
      <c r="B486" s="247"/>
      <c r="C486" s="248"/>
      <c r="D486" s="242" t="s">
        <v>184</v>
      </c>
      <c r="E486" s="249" t="s">
        <v>1</v>
      </c>
      <c r="F486" s="250" t="s">
        <v>1112</v>
      </c>
      <c r="G486" s="248"/>
      <c r="H486" s="249" t="s">
        <v>1</v>
      </c>
      <c r="I486" s="251"/>
      <c r="J486" s="248"/>
      <c r="K486" s="248"/>
      <c r="L486" s="252"/>
      <c r="M486" s="253"/>
      <c r="N486" s="254"/>
      <c r="O486" s="254"/>
      <c r="P486" s="254"/>
      <c r="Q486" s="254"/>
      <c r="R486" s="254"/>
      <c r="S486" s="254"/>
      <c r="T486" s="25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6" t="s">
        <v>184</v>
      </c>
      <c r="AU486" s="256" t="s">
        <v>85</v>
      </c>
      <c r="AV486" s="13" t="s">
        <v>21</v>
      </c>
      <c r="AW486" s="13" t="s">
        <v>34</v>
      </c>
      <c r="AX486" s="13" t="s">
        <v>77</v>
      </c>
      <c r="AY486" s="256" t="s">
        <v>173</v>
      </c>
    </row>
    <row r="487" s="14" customFormat="1">
      <c r="A487" s="14"/>
      <c r="B487" s="257"/>
      <c r="C487" s="258"/>
      <c r="D487" s="242" t="s">
        <v>184</v>
      </c>
      <c r="E487" s="259" t="s">
        <v>1</v>
      </c>
      <c r="F487" s="260" t="s">
        <v>1120</v>
      </c>
      <c r="G487" s="258"/>
      <c r="H487" s="261">
        <v>0.047</v>
      </c>
      <c r="I487" s="262"/>
      <c r="J487" s="258"/>
      <c r="K487" s="258"/>
      <c r="L487" s="263"/>
      <c r="M487" s="264"/>
      <c r="N487" s="265"/>
      <c r="O487" s="265"/>
      <c r="P487" s="265"/>
      <c r="Q487" s="265"/>
      <c r="R487" s="265"/>
      <c r="S487" s="265"/>
      <c r="T487" s="266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7" t="s">
        <v>184</v>
      </c>
      <c r="AU487" s="267" t="s">
        <v>85</v>
      </c>
      <c r="AV487" s="14" t="s">
        <v>85</v>
      </c>
      <c r="AW487" s="14" t="s">
        <v>34</v>
      </c>
      <c r="AX487" s="14" t="s">
        <v>21</v>
      </c>
      <c r="AY487" s="267" t="s">
        <v>173</v>
      </c>
    </row>
    <row r="488" s="2" customFormat="1" ht="21.75" customHeight="1">
      <c r="A488" s="39"/>
      <c r="B488" s="40"/>
      <c r="C488" s="291" t="s">
        <v>1121</v>
      </c>
      <c r="D488" s="291" t="s">
        <v>295</v>
      </c>
      <c r="E488" s="292" t="s">
        <v>449</v>
      </c>
      <c r="F488" s="293" t="s">
        <v>450</v>
      </c>
      <c r="G488" s="294" t="s">
        <v>251</v>
      </c>
      <c r="H488" s="295">
        <v>0.0050000000000000001</v>
      </c>
      <c r="I488" s="296"/>
      <c r="J488" s="297">
        <f>ROUND(I488*H488,2)</f>
        <v>0</v>
      </c>
      <c r="K488" s="293" t="s">
        <v>179</v>
      </c>
      <c r="L488" s="298"/>
      <c r="M488" s="299" t="s">
        <v>1</v>
      </c>
      <c r="N488" s="300" t="s">
        <v>42</v>
      </c>
      <c r="O488" s="92"/>
      <c r="P488" s="238">
        <f>O488*H488</f>
        <v>0</v>
      </c>
      <c r="Q488" s="238">
        <v>1</v>
      </c>
      <c r="R488" s="238">
        <f>Q488*H488</f>
        <v>0.0050000000000000001</v>
      </c>
      <c r="S488" s="238">
        <v>0</v>
      </c>
      <c r="T488" s="23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40" t="s">
        <v>238</v>
      </c>
      <c r="AT488" s="240" t="s">
        <v>295</v>
      </c>
      <c r="AU488" s="240" t="s">
        <v>85</v>
      </c>
      <c r="AY488" s="18" t="s">
        <v>173</v>
      </c>
      <c r="BE488" s="241">
        <f>IF(N488="základní",J488,0)</f>
        <v>0</v>
      </c>
      <c r="BF488" s="241">
        <f>IF(N488="snížená",J488,0)</f>
        <v>0</v>
      </c>
      <c r="BG488" s="241">
        <f>IF(N488="zákl. přenesená",J488,0)</f>
        <v>0</v>
      </c>
      <c r="BH488" s="241">
        <f>IF(N488="sníž. přenesená",J488,0)</f>
        <v>0</v>
      </c>
      <c r="BI488" s="241">
        <f>IF(N488="nulová",J488,0)</f>
        <v>0</v>
      </c>
      <c r="BJ488" s="18" t="s">
        <v>21</v>
      </c>
      <c r="BK488" s="241">
        <f>ROUND(I488*H488,2)</f>
        <v>0</v>
      </c>
      <c r="BL488" s="18" t="s">
        <v>180</v>
      </c>
      <c r="BM488" s="240" t="s">
        <v>1122</v>
      </c>
    </row>
    <row r="489" s="2" customFormat="1">
      <c r="A489" s="39"/>
      <c r="B489" s="40"/>
      <c r="C489" s="41"/>
      <c r="D489" s="242" t="s">
        <v>182</v>
      </c>
      <c r="E489" s="41"/>
      <c r="F489" s="243" t="s">
        <v>450</v>
      </c>
      <c r="G489" s="41"/>
      <c r="H489" s="41"/>
      <c r="I489" s="244"/>
      <c r="J489" s="41"/>
      <c r="K489" s="41"/>
      <c r="L489" s="45"/>
      <c r="M489" s="245"/>
      <c r="N489" s="246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182</v>
      </c>
      <c r="AU489" s="18" t="s">
        <v>85</v>
      </c>
    </row>
    <row r="490" s="13" customFormat="1">
      <c r="A490" s="13"/>
      <c r="B490" s="247"/>
      <c r="C490" s="248"/>
      <c r="D490" s="242" t="s">
        <v>184</v>
      </c>
      <c r="E490" s="249" t="s">
        <v>1</v>
      </c>
      <c r="F490" s="250" t="s">
        <v>491</v>
      </c>
      <c r="G490" s="248"/>
      <c r="H490" s="249" t="s">
        <v>1</v>
      </c>
      <c r="I490" s="251"/>
      <c r="J490" s="248"/>
      <c r="K490" s="248"/>
      <c r="L490" s="252"/>
      <c r="M490" s="253"/>
      <c r="N490" s="254"/>
      <c r="O490" s="254"/>
      <c r="P490" s="254"/>
      <c r="Q490" s="254"/>
      <c r="R490" s="254"/>
      <c r="S490" s="254"/>
      <c r="T490" s="25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6" t="s">
        <v>184</v>
      </c>
      <c r="AU490" s="256" t="s">
        <v>85</v>
      </c>
      <c r="AV490" s="13" t="s">
        <v>21</v>
      </c>
      <c r="AW490" s="13" t="s">
        <v>34</v>
      </c>
      <c r="AX490" s="13" t="s">
        <v>77</v>
      </c>
      <c r="AY490" s="256" t="s">
        <v>173</v>
      </c>
    </row>
    <row r="491" s="14" customFormat="1">
      <c r="A491" s="14"/>
      <c r="B491" s="257"/>
      <c r="C491" s="258"/>
      <c r="D491" s="242" t="s">
        <v>184</v>
      </c>
      <c r="E491" s="259" t="s">
        <v>1</v>
      </c>
      <c r="F491" s="260" t="s">
        <v>1123</v>
      </c>
      <c r="G491" s="258"/>
      <c r="H491" s="261">
        <v>0.0050000000000000001</v>
      </c>
      <c r="I491" s="262"/>
      <c r="J491" s="258"/>
      <c r="K491" s="258"/>
      <c r="L491" s="263"/>
      <c r="M491" s="264"/>
      <c r="N491" s="265"/>
      <c r="O491" s="265"/>
      <c r="P491" s="265"/>
      <c r="Q491" s="265"/>
      <c r="R491" s="265"/>
      <c r="S491" s="265"/>
      <c r="T491" s="26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7" t="s">
        <v>184</v>
      </c>
      <c r="AU491" s="267" t="s">
        <v>85</v>
      </c>
      <c r="AV491" s="14" t="s">
        <v>85</v>
      </c>
      <c r="AW491" s="14" t="s">
        <v>34</v>
      </c>
      <c r="AX491" s="14" t="s">
        <v>77</v>
      </c>
      <c r="AY491" s="267" t="s">
        <v>173</v>
      </c>
    </row>
    <row r="492" s="15" customFormat="1">
      <c r="A492" s="15"/>
      <c r="B492" s="268"/>
      <c r="C492" s="269"/>
      <c r="D492" s="242" t="s">
        <v>184</v>
      </c>
      <c r="E492" s="270" t="s">
        <v>1</v>
      </c>
      <c r="F492" s="271" t="s">
        <v>187</v>
      </c>
      <c r="G492" s="269"/>
      <c r="H492" s="272">
        <v>0.0050000000000000001</v>
      </c>
      <c r="I492" s="273"/>
      <c r="J492" s="269"/>
      <c r="K492" s="269"/>
      <c r="L492" s="274"/>
      <c r="M492" s="275"/>
      <c r="N492" s="276"/>
      <c r="O492" s="276"/>
      <c r="P492" s="276"/>
      <c r="Q492" s="276"/>
      <c r="R492" s="276"/>
      <c r="S492" s="276"/>
      <c r="T492" s="277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78" t="s">
        <v>184</v>
      </c>
      <c r="AU492" s="278" t="s">
        <v>85</v>
      </c>
      <c r="AV492" s="15" t="s">
        <v>180</v>
      </c>
      <c r="AW492" s="15" t="s">
        <v>34</v>
      </c>
      <c r="AX492" s="15" t="s">
        <v>21</v>
      </c>
      <c r="AY492" s="278" t="s">
        <v>173</v>
      </c>
    </row>
    <row r="493" s="2" customFormat="1">
      <c r="A493" s="39"/>
      <c r="B493" s="40"/>
      <c r="C493" s="229" t="s">
        <v>598</v>
      </c>
      <c r="D493" s="229" t="s">
        <v>175</v>
      </c>
      <c r="E493" s="230" t="s">
        <v>455</v>
      </c>
      <c r="F493" s="231" t="s">
        <v>456</v>
      </c>
      <c r="G493" s="232" t="s">
        <v>178</v>
      </c>
      <c r="H493" s="233">
        <v>22.574999999999999</v>
      </c>
      <c r="I493" s="234"/>
      <c r="J493" s="235">
        <f>ROUND(I493*H493,2)</f>
        <v>0</v>
      </c>
      <c r="K493" s="231" t="s">
        <v>179</v>
      </c>
      <c r="L493" s="45"/>
      <c r="M493" s="236" t="s">
        <v>1</v>
      </c>
      <c r="N493" s="237" t="s">
        <v>42</v>
      </c>
      <c r="O493" s="92"/>
      <c r="P493" s="238">
        <f>O493*H493</f>
        <v>0</v>
      </c>
      <c r="Q493" s="238">
        <v>0.22797600000000001</v>
      </c>
      <c r="R493" s="238">
        <f>Q493*H493</f>
        <v>5.1465582000000003</v>
      </c>
      <c r="S493" s="238">
        <v>0</v>
      </c>
      <c r="T493" s="23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0" t="s">
        <v>180</v>
      </c>
      <c r="AT493" s="240" t="s">
        <v>175</v>
      </c>
      <c r="AU493" s="240" t="s">
        <v>85</v>
      </c>
      <c r="AY493" s="18" t="s">
        <v>173</v>
      </c>
      <c r="BE493" s="241">
        <f>IF(N493="základní",J493,0)</f>
        <v>0</v>
      </c>
      <c r="BF493" s="241">
        <f>IF(N493="snížená",J493,0)</f>
        <v>0</v>
      </c>
      <c r="BG493" s="241">
        <f>IF(N493="zákl. přenesená",J493,0)</f>
        <v>0</v>
      </c>
      <c r="BH493" s="241">
        <f>IF(N493="sníž. přenesená",J493,0)</f>
        <v>0</v>
      </c>
      <c r="BI493" s="241">
        <f>IF(N493="nulová",J493,0)</f>
        <v>0</v>
      </c>
      <c r="BJ493" s="18" t="s">
        <v>21</v>
      </c>
      <c r="BK493" s="241">
        <f>ROUND(I493*H493,2)</f>
        <v>0</v>
      </c>
      <c r="BL493" s="18" t="s">
        <v>180</v>
      </c>
      <c r="BM493" s="240" t="s">
        <v>1124</v>
      </c>
    </row>
    <row r="494" s="2" customFormat="1">
      <c r="A494" s="39"/>
      <c r="B494" s="40"/>
      <c r="C494" s="41"/>
      <c r="D494" s="242" t="s">
        <v>182</v>
      </c>
      <c r="E494" s="41"/>
      <c r="F494" s="243" t="s">
        <v>458</v>
      </c>
      <c r="G494" s="41"/>
      <c r="H494" s="41"/>
      <c r="I494" s="244"/>
      <c r="J494" s="41"/>
      <c r="K494" s="41"/>
      <c r="L494" s="45"/>
      <c r="M494" s="245"/>
      <c r="N494" s="246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182</v>
      </c>
      <c r="AU494" s="18" t="s">
        <v>85</v>
      </c>
    </row>
    <row r="495" s="13" customFormat="1">
      <c r="A495" s="13"/>
      <c r="B495" s="247"/>
      <c r="C495" s="248"/>
      <c r="D495" s="242" t="s">
        <v>184</v>
      </c>
      <c r="E495" s="249" t="s">
        <v>1</v>
      </c>
      <c r="F495" s="250" t="s">
        <v>459</v>
      </c>
      <c r="G495" s="248"/>
      <c r="H495" s="249" t="s">
        <v>1</v>
      </c>
      <c r="I495" s="251"/>
      <c r="J495" s="248"/>
      <c r="K495" s="248"/>
      <c r="L495" s="252"/>
      <c r="M495" s="253"/>
      <c r="N495" s="254"/>
      <c r="O495" s="254"/>
      <c r="P495" s="254"/>
      <c r="Q495" s="254"/>
      <c r="R495" s="254"/>
      <c r="S495" s="254"/>
      <c r="T495" s="25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6" t="s">
        <v>184</v>
      </c>
      <c r="AU495" s="256" t="s">
        <v>85</v>
      </c>
      <c r="AV495" s="13" t="s">
        <v>21</v>
      </c>
      <c r="AW495" s="13" t="s">
        <v>34</v>
      </c>
      <c r="AX495" s="13" t="s">
        <v>77</v>
      </c>
      <c r="AY495" s="256" t="s">
        <v>173</v>
      </c>
    </row>
    <row r="496" s="14" customFormat="1">
      <c r="A496" s="14"/>
      <c r="B496" s="257"/>
      <c r="C496" s="258"/>
      <c r="D496" s="242" t="s">
        <v>184</v>
      </c>
      <c r="E496" s="259" t="s">
        <v>1</v>
      </c>
      <c r="F496" s="260" t="s">
        <v>1125</v>
      </c>
      <c r="G496" s="258"/>
      <c r="H496" s="261">
        <v>22.574999999999999</v>
      </c>
      <c r="I496" s="262"/>
      <c r="J496" s="258"/>
      <c r="K496" s="258"/>
      <c r="L496" s="263"/>
      <c r="M496" s="264"/>
      <c r="N496" s="265"/>
      <c r="O496" s="265"/>
      <c r="P496" s="265"/>
      <c r="Q496" s="265"/>
      <c r="R496" s="265"/>
      <c r="S496" s="265"/>
      <c r="T496" s="26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7" t="s">
        <v>184</v>
      </c>
      <c r="AU496" s="267" t="s">
        <v>85</v>
      </c>
      <c r="AV496" s="14" t="s">
        <v>85</v>
      </c>
      <c r="AW496" s="14" t="s">
        <v>34</v>
      </c>
      <c r="AX496" s="14" t="s">
        <v>77</v>
      </c>
      <c r="AY496" s="267" t="s">
        <v>173</v>
      </c>
    </row>
    <row r="497" s="15" customFormat="1">
      <c r="A497" s="15"/>
      <c r="B497" s="268"/>
      <c r="C497" s="269"/>
      <c r="D497" s="242" t="s">
        <v>184</v>
      </c>
      <c r="E497" s="270" t="s">
        <v>1</v>
      </c>
      <c r="F497" s="271" t="s">
        <v>187</v>
      </c>
      <c r="G497" s="269"/>
      <c r="H497" s="272">
        <v>22.574999999999999</v>
      </c>
      <c r="I497" s="273"/>
      <c r="J497" s="269"/>
      <c r="K497" s="269"/>
      <c r="L497" s="274"/>
      <c r="M497" s="275"/>
      <c r="N497" s="276"/>
      <c r="O497" s="276"/>
      <c r="P497" s="276"/>
      <c r="Q497" s="276"/>
      <c r="R497" s="276"/>
      <c r="S497" s="276"/>
      <c r="T497" s="277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8" t="s">
        <v>184</v>
      </c>
      <c r="AU497" s="278" t="s">
        <v>85</v>
      </c>
      <c r="AV497" s="15" t="s">
        <v>180</v>
      </c>
      <c r="AW497" s="15" t="s">
        <v>34</v>
      </c>
      <c r="AX497" s="15" t="s">
        <v>21</v>
      </c>
      <c r="AY497" s="278" t="s">
        <v>173</v>
      </c>
    </row>
    <row r="498" s="2" customFormat="1">
      <c r="A498" s="39"/>
      <c r="B498" s="40"/>
      <c r="C498" s="229" t="s">
        <v>604</v>
      </c>
      <c r="D498" s="229" t="s">
        <v>175</v>
      </c>
      <c r="E498" s="230" t="s">
        <v>1126</v>
      </c>
      <c r="F498" s="231" t="s">
        <v>1127</v>
      </c>
      <c r="G498" s="232" t="s">
        <v>210</v>
      </c>
      <c r="H498" s="233">
        <v>4.0910000000000002</v>
      </c>
      <c r="I498" s="234"/>
      <c r="J498" s="235">
        <f>ROUND(I498*H498,2)</f>
        <v>0</v>
      </c>
      <c r="K498" s="231" t="s">
        <v>179</v>
      </c>
      <c r="L498" s="45"/>
      <c r="M498" s="236" t="s">
        <v>1</v>
      </c>
      <c r="N498" s="237" t="s">
        <v>42</v>
      </c>
      <c r="O498" s="92"/>
      <c r="P498" s="238">
        <f>O498*H498</f>
        <v>0</v>
      </c>
      <c r="Q498" s="238">
        <v>2.3456999999999999</v>
      </c>
      <c r="R498" s="238">
        <f>Q498*H498</f>
        <v>9.5962586999999999</v>
      </c>
      <c r="S498" s="238">
        <v>0</v>
      </c>
      <c r="T498" s="23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40" t="s">
        <v>180</v>
      </c>
      <c r="AT498" s="240" t="s">
        <v>175</v>
      </c>
      <c r="AU498" s="240" t="s">
        <v>85</v>
      </c>
      <c r="AY498" s="18" t="s">
        <v>173</v>
      </c>
      <c r="BE498" s="241">
        <f>IF(N498="základní",J498,0)</f>
        <v>0</v>
      </c>
      <c r="BF498" s="241">
        <f>IF(N498="snížená",J498,0)</f>
        <v>0</v>
      </c>
      <c r="BG498" s="241">
        <f>IF(N498="zákl. přenesená",J498,0)</f>
        <v>0</v>
      </c>
      <c r="BH498" s="241">
        <f>IF(N498="sníž. přenesená",J498,0)</f>
        <v>0</v>
      </c>
      <c r="BI498" s="241">
        <f>IF(N498="nulová",J498,0)</f>
        <v>0</v>
      </c>
      <c r="BJ498" s="18" t="s">
        <v>21</v>
      </c>
      <c r="BK498" s="241">
        <f>ROUND(I498*H498,2)</f>
        <v>0</v>
      </c>
      <c r="BL498" s="18" t="s">
        <v>180</v>
      </c>
      <c r="BM498" s="240" t="s">
        <v>1128</v>
      </c>
    </row>
    <row r="499" s="2" customFormat="1">
      <c r="A499" s="39"/>
      <c r="B499" s="40"/>
      <c r="C499" s="41"/>
      <c r="D499" s="242" t="s">
        <v>182</v>
      </c>
      <c r="E499" s="41"/>
      <c r="F499" s="243" t="s">
        <v>1129</v>
      </c>
      <c r="G499" s="41"/>
      <c r="H499" s="41"/>
      <c r="I499" s="244"/>
      <c r="J499" s="41"/>
      <c r="K499" s="41"/>
      <c r="L499" s="45"/>
      <c r="M499" s="245"/>
      <c r="N499" s="246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182</v>
      </c>
      <c r="AU499" s="18" t="s">
        <v>85</v>
      </c>
    </row>
    <row r="500" s="13" customFormat="1">
      <c r="A500" s="13"/>
      <c r="B500" s="247"/>
      <c r="C500" s="248"/>
      <c r="D500" s="242" t="s">
        <v>184</v>
      </c>
      <c r="E500" s="249" t="s">
        <v>1</v>
      </c>
      <c r="F500" s="250" t="s">
        <v>1130</v>
      </c>
      <c r="G500" s="248"/>
      <c r="H500" s="249" t="s">
        <v>1</v>
      </c>
      <c r="I500" s="251"/>
      <c r="J500" s="248"/>
      <c r="K500" s="248"/>
      <c r="L500" s="252"/>
      <c r="M500" s="253"/>
      <c r="N500" s="254"/>
      <c r="O500" s="254"/>
      <c r="P500" s="254"/>
      <c r="Q500" s="254"/>
      <c r="R500" s="254"/>
      <c r="S500" s="254"/>
      <c r="T500" s="25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6" t="s">
        <v>184</v>
      </c>
      <c r="AU500" s="256" t="s">
        <v>85</v>
      </c>
      <c r="AV500" s="13" t="s">
        <v>21</v>
      </c>
      <c r="AW500" s="13" t="s">
        <v>34</v>
      </c>
      <c r="AX500" s="13" t="s">
        <v>77</v>
      </c>
      <c r="AY500" s="256" t="s">
        <v>173</v>
      </c>
    </row>
    <row r="501" s="14" customFormat="1">
      <c r="A501" s="14"/>
      <c r="B501" s="257"/>
      <c r="C501" s="258"/>
      <c r="D501" s="242" t="s">
        <v>184</v>
      </c>
      <c r="E501" s="259" t="s">
        <v>1</v>
      </c>
      <c r="F501" s="260" t="s">
        <v>1131</v>
      </c>
      <c r="G501" s="258"/>
      <c r="H501" s="261">
        <v>1.6799999999999999</v>
      </c>
      <c r="I501" s="262"/>
      <c r="J501" s="258"/>
      <c r="K501" s="258"/>
      <c r="L501" s="263"/>
      <c r="M501" s="264"/>
      <c r="N501" s="265"/>
      <c r="O501" s="265"/>
      <c r="P501" s="265"/>
      <c r="Q501" s="265"/>
      <c r="R501" s="265"/>
      <c r="S501" s="265"/>
      <c r="T501" s="26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7" t="s">
        <v>184</v>
      </c>
      <c r="AU501" s="267" t="s">
        <v>85</v>
      </c>
      <c r="AV501" s="14" t="s">
        <v>85</v>
      </c>
      <c r="AW501" s="14" t="s">
        <v>34</v>
      </c>
      <c r="AX501" s="14" t="s">
        <v>77</v>
      </c>
      <c r="AY501" s="267" t="s">
        <v>173</v>
      </c>
    </row>
    <row r="502" s="14" customFormat="1">
      <c r="A502" s="14"/>
      <c r="B502" s="257"/>
      <c r="C502" s="258"/>
      <c r="D502" s="242" t="s">
        <v>184</v>
      </c>
      <c r="E502" s="259" t="s">
        <v>1</v>
      </c>
      <c r="F502" s="260" t="s">
        <v>1131</v>
      </c>
      <c r="G502" s="258"/>
      <c r="H502" s="261">
        <v>1.6799999999999999</v>
      </c>
      <c r="I502" s="262"/>
      <c r="J502" s="258"/>
      <c r="K502" s="258"/>
      <c r="L502" s="263"/>
      <c r="M502" s="264"/>
      <c r="N502" s="265"/>
      <c r="O502" s="265"/>
      <c r="P502" s="265"/>
      <c r="Q502" s="265"/>
      <c r="R502" s="265"/>
      <c r="S502" s="265"/>
      <c r="T502" s="266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7" t="s">
        <v>184</v>
      </c>
      <c r="AU502" s="267" t="s">
        <v>85</v>
      </c>
      <c r="AV502" s="14" t="s">
        <v>85</v>
      </c>
      <c r="AW502" s="14" t="s">
        <v>34</v>
      </c>
      <c r="AX502" s="14" t="s">
        <v>77</v>
      </c>
      <c r="AY502" s="267" t="s">
        <v>173</v>
      </c>
    </row>
    <row r="503" s="13" customFormat="1">
      <c r="A503" s="13"/>
      <c r="B503" s="247"/>
      <c r="C503" s="248"/>
      <c r="D503" s="242" t="s">
        <v>184</v>
      </c>
      <c r="E503" s="249" t="s">
        <v>1</v>
      </c>
      <c r="F503" s="250" t="s">
        <v>1132</v>
      </c>
      <c r="G503" s="248"/>
      <c r="H503" s="249" t="s">
        <v>1</v>
      </c>
      <c r="I503" s="251"/>
      <c r="J503" s="248"/>
      <c r="K503" s="248"/>
      <c r="L503" s="252"/>
      <c r="M503" s="253"/>
      <c r="N503" s="254"/>
      <c r="O503" s="254"/>
      <c r="P503" s="254"/>
      <c r="Q503" s="254"/>
      <c r="R503" s="254"/>
      <c r="S503" s="254"/>
      <c r="T503" s="25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6" t="s">
        <v>184</v>
      </c>
      <c r="AU503" s="256" t="s">
        <v>85</v>
      </c>
      <c r="AV503" s="13" t="s">
        <v>21</v>
      </c>
      <c r="AW503" s="13" t="s">
        <v>34</v>
      </c>
      <c r="AX503" s="13" t="s">
        <v>77</v>
      </c>
      <c r="AY503" s="256" t="s">
        <v>173</v>
      </c>
    </row>
    <row r="504" s="14" customFormat="1">
      <c r="A504" s="14"/>
      <c r="B504" s="257"/>
      <c r="C504" s="258"/>
      <c r="D504" s="242" t="s">
        <v>184</v>
      </c>
      <c r="E504" s="259" t="s">
        <v>1</v>
      </c>
      <c r="F504" s="260" t="s">
        <v>1133</v>
      </c>
      <c r="G504" s="258"/>
      <c r="H504" s="261">
        <v>0.39100000000000001</v>
      </c>
      <c r="I504" s="262"/>
      <c r="J504" s="258"/>
      <c r="K504" s="258"/>
      <c r="L504" s="263"/>
      <c r="M504" s="264"/>
      <c r="N504" s="265"/>
      <c r="O504" s="265"/>
      <c r="P504" s="265"/>
      <c r="Q504" s="265"/>
      <c r="R504" s="265"/>
      <c r="S504" s="265"/>
      <c r="T504" s="266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7" t="s">
        <v>184</v>
      </c>
      <c r="AU504" s="267" t="s">
        <v>85</v>
      </c>
      <c r="AV504" s="14" t="s">
        <v>85</v>
      </c>
      <c r="AW504" s="14" t="s">
        <v>34</v>
      </c>
      <c r="AX504" s="14" t="s">
        <v>77</v>
      </c>
      <c r="AY504" s="267" t="s">
        <v>173</v>
      </c>
    </row>
    <row r="505" s="14" customFormat="1">
      <c r="A505" s="14"/>
      <c r="B505" s="257"/>
      <c r="C505" s="258"/>
      <c r="D505" s="242" t="s">
        <v>184</v>
      </c>
      <c r="E505" s="259" t="s">
        <v>1</v>
      </c>
      <c r="F505" s="260" t="s">
        <v>1134</v>
      </c>
      <c r="G505" s="258"/>
      <c r="H505" s="261">
        <v>0.34000000000000002</v>
      </c>
      <c r="I505" s="262"/>
      <c r="J505" s="258"/>
      <c r="K505" s="258"/>
      <c r="L505" s="263"/>
      <c r="M505" s="264"/>
      <c r="N505" s="265"/>
      <c r="O505" s="265"/>
      <c r="P505" s="265"/>
      <c r="Q505" s="265"/>
      <c r="R505" s="265"/>
      <c r="S505" s="265"/>
      <c r="T505" s="26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7" t="s">
        <v>184</v>
      </c>
      <c r="AU505" s="267" t="s">
        <v>85</v>
      </c>
      <c r="AV505" s="14" t="s">
        <v>85</v>
      </c>
      <c r="AW505" s="14" t="s">
        <v>34</v>
      </c>
      <c r="AX505" s="14" t="s">
        <v>77</v>
      </c>
      <c r="AY505" s="267" t="s">
        <v>173</v>
      </c>
    </row>
    <row r="506" s="15" customFormat="1">
      <c r="A506" s="15"/>
      <c r="B506" s="268"/>
      <c r="C506" s="269"/>
      <c r="D506" s="242" t="s">
        <v>184</v>
      </c>
      <c r="E506" s="270" t="s">
        <v>1</v>
      </c>
      <c r="F506" s="271" t="s">
        <v>187</v>
      </c>
      <c r="G506" s="269"/>
      <c r="H506" s="272">
        <v>4.0910000000000002</v>
      </c>
      <c r="I506" s="273"/>
      <c r="J506" s="269"/>
      <c r="K506" s="269"/>
      <c r="L506" s="274"/>
      <c r="M506" s="275"/>
      <c r="N506" s="276"/>
      <c r="O506" s="276"/>
      <c r="P506" s="276"/>
      <c r="Q506" s="276"/>
      <c r="R506" s="276"/>
      <c r="S506" s="276"/>
      <c r="T506" s="277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8" t="s">
        <v>184</v>
      </c>
      <c r="AU506" s="278" t="s">
        <v>85</v>
      </c>
      <c r="AV506" s="15" t="s">
        <v>180</v>
      </c>
      <c r="AW506" s="15" t="s">
        <v>34</v>
      </c>
      <c r="AX506" s="15" t="s">
        <v>21</v>
      </c>
      <c r="AY506" s="278" t="s">
        <v>173</v>
      </c>
    </row>
    <row r="507" s="2" customFormat="1" ht="33" customHeight="1">
      <c r="A507" s="39"/>
      <c r="B507" s="40"/>
      <c r="C507" s="229" t="s">
        <v>610</v>
      </c>
      <c r="D507" s="229" t="s">
        <v>175</v>
      </c>
      <c r="E507" s="230" t="s">
        <v>1135</v>
      </c>
      <c r="F507" s="231" t="s">
        <v>1136</v>
      </c>
      <c r="G507" s="232" t="s">
        <v>178</v>
      </c>
      <c r="H507" s="233">
        <v>14.852</v>
      </c>
      <c r="I507" s="234"/>
      <c r="J507" s="235">
        <f>ROUND(I507*H507,2)</f>
        <v>0</v>
      </c>
      <c r="K507" s="231" t="s">
        <v>179</v>
      </c>
      <c r="L507" s="45"/>
      <c r="M507" s="236" t="s">
        <v>1</v>
      </c>
      <c r="N507" s="237" t="s">
        <v>42</v>
      </c>
      <c r="O507" s="92"/>
      <c r="P507" s="238">
        <f>O507*H507</f>
        <v>0</v>
      </c>
      <c r="Q507" s="238">
        <v>1.031199</v>
      </c>
      <c r="R507" s="238">
        <f>Q507*H507</f>
        <v>15.315367547999999</v>
      </c>
      <c r="S507" s="238">
        <v>0</v>
      </c>
      <c r="T507" s="239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0" t="s">
        <v>180</v>
      </c>
      <c r="AT507" s="240" t="s">
        <v>175</v>
      </c>
      <c r="AU507" s="240" t="s">
        <v>85</v>
      </c>
      <c r="AY507" s="18" t="s">
        <v>173</v>
      </c>
      <c r="BE507" s="241">
        <f>IF(N507="základní",J507,0)</f>
        <v>0</v>
      </c>
      <c r="BF507" s="241">
        <f>IF(N507="snížená",J507,0)</f>
        <v>0</v>
      </c>
      <c r="BG507" s="241">
        <f>IF(N507="zákl. přenesená",J507,0)</f>
        <v>0</v>
      </c>
      <c r="BH507" s="241">
        <f>IF(N507="sníž. přenesená",J507,0)</f>
        <v>0</v>
      </c>
      <c r="BI507" s="241">
        <f>IF(N507="nulová",J507,0)</f>
        <v>0</v>
      </c>
      <c r="BJ507" s="18" t="s">
        <v>21</v>
      </c>
      <c r="BK507" s="241">
        <f>ROUND(I507*H507,2)</f>
        <v>0</v>
      </c>
      <c r="BL507" s="18" t="s">
        <v>180</v>
      </c>
      <c r="BM507" s="240" t="s">
        <v>1137</v>
      </c>
    </row>
    <row r="508" s="2" customFormat="1">
      <c r="A508" s="39"/>
      <c r="B508" s="40"/>
      <c r="C508" s="41"/>
      <c r="D508" s="242" t="s">
        <v>182</v>
      </c>
      <c r="E508" s="41"/>
      <c r="F508" s="243" t="s">
        <v>1138</v>
      </c>
      <c r="G508" s="41"/>
      <c r="H508" s="41"/>
      <c r="I508" s="244"/>
      <c r="J508" s="41"/>
      <c r="K508" s="41"/>
      <c r="L508" s="45"/>
      <c r="M508" s="245"/>
      <c r="N508" s="246"/>
      <c r="O508" s="92"/>
      <c r="P508" s="92"/>
      <c r="Q508" s="92"/>
      <c r="R508" s="92"/>
      <c r="S508" s="92"/>
      <c r="T508" s="93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182</v>
      </c>
      <c r="AU508" s="18" t="s">
        <v>85</v>
      </c>
    </row>
    <row r="509" s="13" customFormat="1">
      <c r="A509" s="13"/>
      <c r="B509" s="247"/>
      <c r="C509" s="248"/>
      <c r="D509" s="242" t="s">
        <v>184</v>
      </c>
      <c r="E509" s="249" t="s">
        <v>1</v>
      </c>
      <c r="F509" s="250" t="s">
        <v>803</v>
      </c>
      <c r="G509" s="248"/>
      <c r="H509" s="249" t="s">
        <v>1</v>
      </c>
      <c r="I509" s="251"/>
      <c r="J509" s="248"/>
      <c r="K509" s="248"/>
      <c r="L509" s="252"/>
      <c r="M509" s="253"/>
      <c r="N509" s="254"/>
      <c r="O509" s="254"/>
      <c r="P509" s="254"/>
      <c r="Q509" s="254"/>
      <c r="R509" s="254"/>
      <c r="S509" s="254"/>
      <c r="T509" s="25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6" t="s">
        <v>184</v>
      </c>
      <c r="AU509" s="256" t="s">
        <v>85</v>
      </c>
      <c r="AV509" s="13" t="s">
        <v>21</v>
      </c>
      <c r="AW509" s="13" t="s">
        <v>34</v>
      </c>
      <c r="AX509" s="13" t="s">
        <v>77</v>
      </c>
      <c r="AY509" s="256" t="s">
        <v>173</v>
      </c>
    </row>
    <row r="510" s="14" customFormat="1">
      <c r="A510" s="14"/>
      <c r="B510" s="257"/>
      <c r="C510" s="258"/>
      <c r="D510" s="242" t="s">
        <v>184</v>
      </c>
      <c r="E510" s="259" t="s">
        <v>1</v>
      </c>
      <c r="F510" s="260" t="s">
        <v>1139</v>
      </c>
      <c r="G510" s="258"/>
      <c r="H510" s="261">
        <v>8.6370000000000005</v>
      </c>
      <c r="I510" s="262"/>
      <c r="J510" s="258"/>
      <c r="K510" s="258"/>
      <c r="L510" s="263"/>
      <c r="M510" s="264"/>
      <c r="N510" s="265"/>
      <c r="O510" s="265"/>
      <c r="P510" s="265"/>
      <c r="Q510" s="265"/>
      <c r="R510" s="265"/>
      <c r="S510" s="265"/>
      <c r="T510" s="266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7" t="s">
        <v>184</v>
      </c>
      <c r="AU510" s="267" t="s">
        <v>85</v>
      </c>
      <c r="AV510" s="14" t="s">
        <v>85</v>
      </c>
      <c r="AW510" s="14" t="s">
        <v>34</v>
      </c>
      <c r="AX510" s="14" t="s">
        <v>77</v>
      </c>
      <c r="AY510" s="267" t="s">
        <v>173</v>
      </c>
    </row>
    <row r="511" s="13" customFormat="1">
      <c r="A511" s="13"/>
      <c r="B511" s="247"/>
      <c r="C511" s="248"/>
      <c r="D511" s="242" t="s">
        <v>184</v>
      </c>
      <c r="E511" s="249" t="s">
        <v>1</v>
      </c>
      <c r="F511" s="250" t="s">
        <v>805</v>
      </c>
      <c r="G511" s="248"/>
      <c r="H511" s="249" t="s">
        <v>1</v>
      </c>
      <c r="I511" s="251"/>
      <c r="J511" s="248"/>
      <c r="K511" s="248"/>
      <c r="L511" s="252"/>
      <c r="M511" s="253"/>
      <c r="N511" s="254"/>
      <c r="O511" s="254"/>
      <c r="P511" s="254"/>
      <c r="Q511" s="254"/>
      <c r="R511" s="254"/>
      <c r="S511" s="254"/>
      <c r="T511" s="255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6" t="s">
        <v>184</v>
      </c>
      <c r="AU511" s="256" t="s">
        <v>85</v>
      </c>
      <c r="AV511" s="13" t="s">
        <v>21</v>
      </c>
      <c r="AW511" s="13" t="s">
        <v>34</v>
      </c>
      <c r="AX511" s="13" t="s">
        <v>77</v>
      </c>
      <c r="AY511" s="256" t="s">
        <v>173</v>
      </c>
    </row>
    <row r="512" s="14" customFormat="1">
      <c r="A512" s="14"/>
      <c r="B512" s="257"/>
      <c r="C512" s="258"/>
      <c r="D512" s="242" t="s">
        <v>184</v>
      </c>
      <c r="E512" s="259" t="s">
        <v>1</v>
      </c>
      <c r="F512" s="260" t="s">
        <v>1140</v>
      </c>
      <c r="G512" s="258"/>
      <c r="H512" s="261">
        <v>4.8650000000000002</v>
      </c>
      <c r="I512" s="262"/>
      <c r="J512" s="258"/>
      <c r="K512" s="258"/>
      <c r="L512" s="263"/>
      <c r="M512" s="264"/>
      <c r="N512" s="265"/>
      <c r="O512" s="265"/>
      <c r="P512" s="265"/>
      <c r="Q512" s="265"/>
      <c r="R512" s="265"/>
      <c r="S512" s="265"/>
      <c r="T512" s="26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7" t="s">
        <v>184</v>
      </c>
      <c r="AU512" s="267" t="s">
        <v>85</v>
      </c>
      <c r="AV512" s="14" t="s">
        <v>85</v>
      </c>
      <c r="AW512" s="14" t="s">
        <v>34</v>
      </c>
      <c r="AX512" s="14" t="s">
        <v>77</v>
      </c>
      <c r="AY512" s="267" t="s">
        <v>173</v>
      </c>
    </row>
    <row r="513" s="13" customFormat="1">
      <c r="A513" s="13"/>
      <c r="B513" s="247"/>
      <c r="C513" s="248"/>
      <c r="D513" s="242" t="s">
        <v>184</v>
      </c>
      <c r="E513" s="249" t="s">
        <v>1</v>
      </c>
      <c r="F513" s="250" t="s">
        <v>1141</v>
      </c>
      <c r="G513" s="248"/>
      <c r="H513" s="249" t="s">
        <v>1</v>
      </c>
      <c r="I513" s="251"/>
      <c r="J513" s="248"/>
      <c r="K513" s="248"/>
      <c r="L513" s="252"/>
      <c r="M513" s="253"/>
      <c r="N513" s="254"/>
      <c r="O513" s="254"/>
      <c r="P513" s="254"/>
      <c r="Q513" s="254"/>
      <c r="R513" s="254"/>
      <c r="S513" s="254"/>
      <c r="T513" s="25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6" t="s">
        <v>184</v>
      </c>
      <c r="AU513" s="256" t="s">
        <v>85</v>
      </c>
      <c r="AV513" s="13" t="s">
        <v>21</v>
      </c>
      <c r="AW513" s="13" t="s">
        <v>34</v>
      </c>
      <c r="AX513" s="13" t="s">
        <v>77</v>
      </c>
      <c r="AY513" s="256" t="s">
        <v>173</v>
      </c>
    </row>
    <row r="514" s="14" customFormat="1">
      <c r="A514" s="14"/>
      <c r="B514" s="257"/>
      <c r="C514" s="258"/>
      <c r="D514" s="242" t="s">
        <v>184</v>
      </c>
      <c r="E514" s="259" t="s">
        <v>1</v>
      </c>
      <c r="F514" s="260" t="s">
        <v>1142</v>
      </c>
      <c r="G514" s="258"/>
      <c r="H514" s="261">
        <v>1.3500000000000001</v>
      </c>
      <c r="I514" s="262"/>
      <c r="J514" s="258"/>
      <c r="K514" s="258"/>
      <c r="L514" s="263"/>
      <c r="M514" s="264"/>
      <c r="N514" s="265"/>
      <c r="O514" s="265"/>
      <c r="P514" s="265"/>
      <c r="Q514" s="265"/>
      <c r="R514" s="265"/>
      <c r="S514" s="265"/>
      <c r="T514" s="266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7" t="s">
        <v>184</v>
      </c>
      <c r="AU514" s="267" t="s">
        <v>85</v>
      </c>
      <c r="AV514" s="14" t="s">
        <v>85</v>
      </c>
      <c r="AW514" s="14" t="s">
        <v>34</v>
      </c>
      <c r="AX514" s="14" t="s">
        <v>77</v>
      </c>
      <c r="AY514" s="267" t="s">
        <v>173</v>
      </c>
    </row>
    <row r="515" s="15" customFormat="1">
      <c r="A515" s="15"/>
      <c r="B515" s="268"/>
      <c r="C515" s="269"/>
      <c r="D515" s="242" t="s">
        <v>184</v>
      </c>
      <c r="E515" s="270" t="s">
        <v>1</v>
      </c>
      <c r="F515" s="271" t="s">
        <v>187</v>
      </c>
      <c r="G515" s="269"/>
      <c r="H515" s="272">
        <v>14.852</v>
      </c>
      <c r="I515" s="273"/>
      <c r="J515" s="269"/>
      <c r="K515" s="269"/>
      <c r="L515" s="274"/>
      <c r="M515" s="275"/>
      <c r="N515" s="276"/>
      <c r="O515" s="276"/>
      <c r="P515" s="276"/>
      <c r="Q515" s="276"/>
      <c r="R515" s="276"/>
      <c r="S515" s="276"/>
      <c r="T515" s="277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78" t="s">
        <v>184</v>
      </c>
      <c r="AU515" s="278" t="s">
        <v>85</v>
      </c>
      <c r="AV515" s="15" t="s">
        <v>180</v>
      </c>
      <c r="AW515" s="15" t="s">
        <v>34</v>
      </c>
      <c r="AX515" s="15" t="s">
        <v>21</v>
      </c>
      <c r="AY515" s="278" t="s">
        <v>173</v>
      </c>
    </row>
    <row r="516" s="2" customFormat="1">
      <c r="A516" s="39"/>
      <c r="B516" s="40"/>
      <c r="C516" s="229" t="s">
        <v>318</v>
      </c>
      <c r="D516" s="229" t="s">
        <v>175</v>
      </c>
      <c r="E516" s="230" t="s">
        <v>357</v>
      </c>
      <c r="F516" s="231" t="s">
        <v>358</v>
      </c>
      <c r="G516" s="232" t="s">
        <v>251</v>
      </c>
      <c r="H516" s="233">
        <v>0.069000000000000006</v>
      </c>
      <c r="I516" s="234"/>
      <c r="J516" s="235">
        <f>ROUND(I516*H516,2)</f>
        <v>0</v>
      </c>
      <c r="K516" s="231" t="s">
        <v>179</v>
      </c>
      <c r="L516" s="45"/>
      <c r="M516" s="236" t="s">
        <v>1</v>
      </c>
      <c r="N516" s="237" t="s">
        <v>42</v>
      </c>
      <c r="O516" s="92"/>
      <c r="P516" s="238">
        <f>O516*H516</f>
        <v>0</v>
      </c>
      <c r="Q516" s="238">
        <v>1.0597380000000001</v>
      </c>
      <c r="R516" s="238">
        <f>Q516*H516</f>
        <v>0.073121922000000006</v>
      </c>
      <c r="S516" s="238">
        <v>0</v>
      </c>
      <c r="T516" s="239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40" t="s">
        <v>180</v>
      </c>
      <c r="AT516" s="240" t="s">
        <v>175</v>
      </c>
      <c r="AU516" s="240" t="s">
        <v>85</v>
      </c>
      <c r="AY516" s="18" t="s">
        <v>173</v>
      </c>
      <c r="BE516" s="241">
        <f>IF(N516="základní",J516,0)</f>
        <v>0</v>
      </c>
      <c r="BF516" s="241">
        <f>IF(N516="snížená",J516,0)</f>
        <v>0</v>
      </c>
      <c r="BG516" s="241">
        <f>IF(N516="zákl. přenesená",J516,0)</f>
        <v>0</v>
      </c>
      <c r="BH516" s="241">
        <f>IF(N516="sníž. přenesená",J516,0)</f>
        <v>0</v>
      </c>
      <c r="BI516" s="241">
        <f>IF(N516="nulová",J516,0)</f>
        <v>0</v>
      </c>
      <c r="BJ516" s="18" t="s">
        <v>21</v>
      </c>
      <c r="BK516" s="241">
        <f>ROUND(I516*H516,2)</f>
        <v>0</v>
      </c>
      <c r="BL516" s="18" t="s">
        <v>180</v>
      </c>
      <c r="BM516" s="240" t="s">
        <v>1143</v>
      </c>
    </row>
    <row r="517" s="2" customFormat="1">
      <c r="A517" s="39"/>
      <c r="B517" s="40"/>
      <c r="C517" s="41"/>
      <c r="D517" s="242" t="s">
        <v>182</v>
      </c>
      <c r="E517" s="41"/>
      <c r="F517" s="243" t="s">
        <v>360</v>
      </c>
      <c r="G517" s="41"/>
      <c r="H517" s="41"/>
      <c r="I517" s="244"/>
      <c r="J517" s="41"/>
      <c r="K517" s="41"/>
      <c r="L517" s="45"/>
      <c r="M517" s="245"/>
      <c r="N517" s="246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182</v>
      </c>
      <c r="AU517" s="18" t="s">
        <v>85</v>
      </c>
    </row>
    <row r="518" s="13" customFormat="1">
      <c r="A518" s="13"/>
      <c r="B518" s="247"/>
      <c r="C518" s="248"/>
      <c r="D518" s="242" t="s">
        <v>184</v>
      </c>
      <c r="E518" s="249" t="s">
        <v>1</v>
      </c>
      <c r="F518" s="250" t="s">
        <v>1144</v>
      </c>
      <c r="G518" s="248"/>
      <c r="H518" s="249" t="s">
        <v>1</v>
      </c>
      <c r="I518" s="251"/>
      <c r="J518" s="248"/>
      <c r="K518" s="248"/>
      <c r="L518" s="252"/>
      <c r="M518" s="253"/>
      <c r="N518" s="254"/>
      <c r="O518" s="254"/>
      <c r="P518" s="254"/>
      <c r="Q518" s="254"/>
      <c r="R518" s="254"/>
      <c r="S518" s="254"/>
      <c r="T518" s="25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6" t="s">
        <v>184</v>
      </c>
      <c r="AU518" s="256" t="s">
        <v>85</v>
      </c>
      <c r="AV518" s="13" t="s">
        <v>21</v>
      </c>
      <c r="AW518" s="13" t="s">
        <v>34</v>
      </c>
      <c r="AX518" s="13" t="s">
        <v>77</v>
      </c>
      <c r="AY518" s="256" t="s">
        <v>173</v>
      </c>
    </row>
    <row r="519" s="14" customFormat="1">
      <c r="A519" s="14"/>
      <c r="B519" s="257"/>
      <c r="C519" s="258"/>
      <c r="D519" s="242" t="s">
        <v>184</v>
      </c>
      <c r="E519" s="259" t="s">
        <v>1</v>
      </c>
      <c r="F519" s="260" t="s">
        <v>1145</v>
      </c>
      <c r="G519" s="258"/>
      <c r="H519" s="261">
        <v>0.069000000000000006</v>
      </c>
      <c r="I519" s="262"/>
      <c r="J519" s="258"/>
      <c r="K519" s="258"/>
      <c r="L519" s="263"/>
      <c r="M519" s="264"/>
      <c r="N519" s="265"/>
      <c r="O519" s="265"/>
      <c r="P519" s="265"/>
      <c r="Q519" s="265"/>
      <c r="R519" s="265"/>
      <c r="S519" s="265"/>
      <c r="T519" s="26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7" t="s">
        <v>184</v>
      </c>
      <c r="AU519" s="267" t="s">
        <v>85</v>
      </c>
      <c r="AV519" s="14" t="s">
        <v>85</v>
      </c>
      <c r="AW519" s="14" t="s">
        <v>34</v>
      </c>
      <c r="AX519" s="14" t="s">
        <v>21</v>
      </c>
      <c r="AY519" s="267" t="s">
        <v>173</v>
      </c>
    </row>
    <row r="520" s="2" customFormat="1" ht="16.5" customHeight="1">
      <c r="A520" s="39"/>
      <c r="B520" s="40"/>
      <c r="C520" s="229" t="s">
        <v>623</v>
      </c>
      <c r="D520" s="229" t="s">
        <v>175</v>
      </c>
      <c r="E520" s="230" t="s">
        <v>475</v>
      </c>
      <c r="F520" s="231" t="s">
        <v>1146</v>
      </c>
      <c r="G520" s="232" t="s">
        <v>178</v>
      </c>
      <c r="H520" s="233">
        <v>1.44</v>
      </c>
      <c r="I520" s="234"/>
      <c r="J520" s="235">
        <f>ROUND(I520*H520,2)</f>
        <v>0</v>
      </c>
      <c r="K520" s="231" t="s">
        <v>1</v>
      </c>
      <c r="L520" s="45"/>
      <c r="M520" s="236" t="s">
        <v>1</v>
      </c>
      <c r="N520" s="237" t="s">
        <v>42</v>
      </c>
      <c r="O520" s="92"/>
      <c r="P520" s="238">
        <f>O520*H520</f>
        <v>0</v>
      </c>
      <c r="Q520" s="238">
        <v>0</v>
      </c>
      <c r="R520" s="238">
        <f>Q520*H520</f>
        <v>0</v>
      </c>
      <c r="S520" s="238">
        <v>0</v>
      </c>
      <c r="T520" s="23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40" t="s">
        <v>180</v>
      </c>
      <c r="AT520" s="240" t="s">
        <v>175</v>
      </c>
      <c r="AU520" s="240" t="s">
        <v>85</v>
      </c>
      <c r="AY520" s="18" t="s">
        <v>173</v>
      </c>
      <c r="BE520" s="241">
        <f>IF(N520="základní",J520,0)</f>
        <v>0</v>
      </c>
      <c r="BF520" s="241">
        <f>IF(N520="snížená",J520,0)</f>
        <v>0</v>
      </c>
      <c r="BG520" s="241">
        <f>IF(N520="zákl. přenesená",J520,0)</f>
        <v>0</v>
      </c>
      <c r="BH520" s="241">
        <f>IF(N520="sníž. přenesená",J520,0)</f>
        <v>0</v>
      </c>
      <c r="BI520" s="241">
        <f>IF(N520="nulová",J520,0)</f>
        <v>0</v>
      </c>
      <c r="BJ520" s="18" t="s">
        <v>21</v>
      </c>
      <c r="BK520" s="241">
        <f>ROUND(I520*H520,2)</f>
        <v>0</v>
      </c>
      <c r="BL520" s="18" t="s">
        <v>180</v>
      </c>
      <c r="BM520" s="240" t="s">
        <v>1147</v>
      </c>
    </row>
    <row r="521" s="2" customFormat="1">
      <c r="A521" s="39"/>
      <c r="B521" s="40"/>
      <c r="C521" s="41"/>
      <c r="D521" s="242" t="s">
        <v>182</v>
      </c>
      <c r="E521" s="41"/>
      <c r="F521" s="243" t="s">
        <v>476</v>
      </c>
      <c r="G521" s="41"/>
      <c r="H521" s="41"/>
      <c r="I521" s="244"/>
      <c r="J521" s="41"/>
      <c r="K521" s="41"/>
      <c r="L521" s="45"/>
      <c r="M521" s="245"/>
      <c r="N521" s="246"/>
      <c r="O521" s="92"/>
      <c r="P521" s="92"/>
      <c r="Q521" s="92"/>
      <c r="R521" s="92"/>
      <c r="S521" s="92"/>
      <c r="T521" s="93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182</v>
      </c>
      <c r="AU521" s="18" t="s">
        <v>85</v>
      </c>
    </row>
    <row r="522" s="2" customFormat="1">
      <c r="A522" s="39"/>
      <c r="B522" s="40"/>
      <c r="C522" s="41"/>
      <c r="D522" s="242" t="s">
        <v>197</v>
      </c>
      <c r="E522" s="41"/>
      <c r="F522" s="279" t="s">
        <v>478</v>
      </c>
      <c r="G522" s="41"/>
      <c r="H522" s="41"/>
      <c r="I522" s="244"/>
      <c r="J522" s="41"/>
      <c r="K522" s="41"/>
      <c r="L522" s="45"/>
      <c r="M522" s="245"/>
      <c r="N522" s="246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197</v>
      </c>
      <c r="AU522" s="18" t="s">
        <v>85</v>
      </c>
    </row>
    <row r="523" s="14" customFormat="1">
      <c r="A523" s="14"/>
      <c r="B523" s="257"/>
      <c r="C523" s="258"/>
      <c r="D523" s="242" t="s">
        <v>184</v>
      </c>
      <c r="E523" s="259" t="s">
        <v>1</v>
      </c>
      <c r="F523" s="260" t="s">
        <v>1148</v>
      </c>
      <c r="G523" s="258"/>
      <c r="H523" s="261">
        <v>1.44</v>
      </c>
      <c r="I523" s="262"/>
      <c r="J523" s="258"/>
      <c r="K523" s="258"/>
      <c r="L523" s="263"/>
      <c r="M523" s="264"/>
      <c r="N523" s="265"/>
      <c r="O523" s="265"/>
      <c r="P523" s="265"/>
      <c r="Q523" s="265"/>
      <c r="R523" s="265"/>
      <c r="S523" s="265"/>
      <c r="T523" s="266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7" t="s">
        <v>184</v>
      </c>
      <c r="AU523" s="267" t="s">
        <v>85</v>
      </c>
      <c r="AV523" s="14" t="s">
        <v>85</v>
      </c>
      <c r="AW523" s="14" t="s">
        <v>34</v>
      </c>
      <c r="AX523" s="14" t="s">
        <v>21</v>
      </c>
      <c r="AY523" s="267" t="s">
        <v>173</v>
      </c>
    </row>
    <row r="524" s="2" customFormat="1" ht="16.5" customHeight="1">
      <c r="A524" s="39"/>
      <c r="B524" s="40"/>
      <c r="C524" s="229" t="s">
        <v>628</v>
      </c>
      <c r="D524" s="229" t="s">
        <v>175</v>
      </c>
      <c r="E524" s="230" t="s">
        <v>1149</v>
      </c>
      <c r="F524" s="231" t="s">
        <v>1150</v>
      </c>
      <c r="G524" s="232" t="s">
        <v>752</v>
      </c>
      <c r="H524" s="233">
        <v>2</v>
      </c>
      <c r="I524" s="234"/>
      <c r="J524" s="235">
        <f>ROUND(I524*H524,2)</f>
        <v>0</v>
      </c>
      <c r="K524" s="231" t="s">
        <v>1</v>
      </c>
      <c r="L524" s="45"/>
      <c r="M524" s="236" t="s">
        <v>1</v>
      </c>
      <c r="N524" s="237" t="s">
        <v>42</v>
      </c>
      <c r="O524" s="92"/>
      <c r="P524" s="238">
        <f>O524*H524</f>
        <v>0</v>
      </c>
      <c r="Q524" s="238">
        <v>0</v>
      </c>
      <c r="R524" s="238">
        <f>Q524*H524</f>
        <v>0</v>
      </c>
      <c r="S524" s="238">
        <v>0</v>
      </c>
      <c r="T524" s="23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0" t="s">
        <v>180</v>
      </c>
      <c r="AT524" s="240" t="s">
        <v>175</v>
      </c>
      <c r="AU524" s="240" t="s">
        <v>85</v>
      </c>
      <c r="AY524" s="18" t="s">
        <v>173</v>
      </c>
      <c r="BE524" s="241">
        <f>IF(N524="základní",J524,0)</f>
        <v>0</v>
      </c>
      <c r="BF524" s="241">
        <f>IF(N524="snížená",J524,0)</f>
        <v>0</v>
      </c>
      <c r="BG524" s="241">
        <f>IF(N524="zákl. přenesená",J524,0)</f>
        <v>0</v>
      </c>
      <c r="BH524" s="241">
        <f>IF(N524="sníž. přenesená",J524,0)</f>
        <v>0</v>
      </c>
      <c r="BI524" s="241">
        <f>IF(N524="nulová",J524,0)</f>
        <v>0</v>
      </c>
      <c r="BJ524" s="18" t="s">
        <v>21</v>
      </c>
      <c r="BK524" s="241">
        <f>ROUND(I524*H524,2)</f>
        <v>0</v>
      </c>
      <c r="BL524" s="18" t="s">
        <v>180</v>
      </c>
      <c r="BM524" s="240" t="s">
        <v>1151</v>
      </c>
    </row>
    <row r="525" s="2" customFormat="1">
      <c r="A525" s="39"/>
      <c r="B525" s="40"/>
      <c r="C525" s="41"/>
      <c r="D525" s="242" t="s">
        <v>182</v>
      </c>
      <c r="E525" s="41"/>
      <c r="F525" s="243" t="s">
        <v>476</v>
      </c>
      <c r="G525" s="41"/>
      <c r="H525" s="41"/>
      <c r="I525" s="244"/>
      <c r="J525" s="41"/>
      <c r="K525" s="41"/>
      <c r="L525" s="45"/>
      <c r="M525" s="245"/>
      <c r="N525" s="246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182</v>
      </c>
      <c r="AU525" s="18" t="s">
        <v>85</v>
      </c>
    </row>
    <row r="526" s="12" customFormat="1" ht="22.8" customHeight="1">
      <c r="A526" s="12"/>
      <c r="B526" s="213"/>
      <c r="C526" s="214"/>
      <c r="D526" s="215" t="s">
        <v>76</v>
      </c>
      <c r="E526" s="227" t="s">
        <v>202</v>
      </c>
      <c r="F526" s="227" t="s">
        <v>480</v>
      </c>
      <c r="G526" s="214"/>
      <c r="H526" s="214"/>
      <c r="I526" s="217"/>
      <c r="J526" s="228">
        <f>BK526</f>
        <v>0</v>
      </c>
      <c r="K526" s="214"/>
      <c r="L526" s="219"/>
      <c r="M526" s="220"/>
      <c r="N526" s="221"/>
      <c r="O526" s="221"/>
      <c r="P526" s="222">
        <f>SUM(P527:P539)</f>
        <v>0</v>
      </c>
      <c r="Q526" s="221"/>
      <c r="R526" s="222">
        <f>SUM(R527:R539)</f>
        <v>0.13277973630000001</v>
      </c>
      <c r="S526" s="221"/>
      <c r="T526" s="223">
        <f>SUM(T527:T539)</f>
        <v>0.145425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24" t="s">
        <v>21</v>
      </c>
      <c r="AT526" s="225" t="s">
        <v>76</v>
      </c>
      <c r="AU526" s="225" t="s">
        <v>21</v>
      </c>
      <c r="AY526" s="224" t="s">
        <v>173</v>
      </c>
      <c r="BK526" s="226">
        <f>SUM(BK527:BK539)</f>
        <v>0</v>
      </c>
    </row>
    <row r="527" s="2" customFormat="1" ht="33" customHeight="1">
      <c r="A527" s="39"/>
      <c r="B527" s="40"/>
      <c r="C527" s="229" t="s">
        <v>638</v>
      </c>
      <c r="D527" s="229" t="s">
        <v>175</v>
      </c>
      <c r="E527" s="230" t="s">
        <v>482</v>
      </c>
      <c r="F527" s="231" t="s">
        <v>483</v>
      </c>
      <c r="G527" s="232" t="s">
        <v>178</v>
      </c>
      <c r="H527" s="233">
        <v>1.9390000000000001</v>
      </c>
      <c r="I527" s="234"/>
      <c r="J527" s="235">
        <f>ROUND(I527*H527,2)</f>
        <v>0</v>
      </c>
      <c r="K527" s="231" t="s">
        <v>179</v>
      </c>
      <c r="L527" s="45"/>
      <c r="M527" s="236" t="s">
        <v>1</v>
      </c>
      <c r="N527" s="237" t="s">
        <v>42</v>
      </c>
      <c r="O527" s="92"/>
      <c r="P527" s="238">
        <f>O527*H527</f>
        <v>0</v>
      </c>
      <c r="Q527" s="238">
        <v>0.066961699999999999</v>
      </c>
      <c r="R527" s="238">
        <f>Q527*H527</f>
        <v>0.12983873630000001</v>
      </c>
      <c r="S527" s="238">
        <v>0.074999999999999997</v>
      </c>
      <c r="T527" s="239">
        <f>S527*H527</f>
        <v>0.145425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40" t="s">
        <v>180</v>
      </c>
      <c r="AT527" s="240" t="s">
        <v>175</v>
      </c>
      <c r="AU527" s="240" t="s">
        <v>85</v>
      </c>
      <c r="AY527" s="18" t="s">
        <v>173</v>
      </c>
      <c r="BE527" s="241">
        <f>IF(N527="základní",J527,0)</f>
        <v>0</v>
      </c>
      <c r="BF527" s="241">
        <f>IF(N527="snížená",J527,0)</f>
        <v>0</v>
      </c>
      <c r="BG527" s="241">
        <f>IF(N527="zákl. přenesená",J527,0)</f>
        <v>0</v>
      </c>
      <c r="BH527" s="241">
        <f>IF(N527="sníž. přenesená",J527,0)</f>
        <v>0</v>
      </c>
      <c r="BI527" s="241">
        <f>IF(N527="nulová",J527,0)</f>
        <v>0</v>
      </c>
      <c r="BJ527" s="18" t="s">
        <v>21</v>
      </c>
      <c r="BK527" s="241">
        <f>ROUND(I527*H527,2)</f>
        <v>0</v>
      </c>
      <c r="BL527" s="18" t="s">
        <v>180</v>
      </c>
      <c r="BM527" s="240" t="s">
        <v>1152</v>
      </c>
    </row>
    <row r="528" s="2" customFormat="1">
      <c r="A528" s="39"/>
      <c r="B528" s="40"/>
      <c r="C528" s="41"/>
      <c r="D528" s="242" t="s">
        <v>182</v>
      </c>
      <c r="E528" s="41"/>
      <c r="F528" s="243" t="s">
        <v>485</v>
      </c>
      <c r="G528" s="41"/>
      <c r="H528" s="41"/>
      <c r="I528" s="244"/>
      <c r="J528" s="41"/>
      <c r="K528" s="41"/>
      <c r="L528" s="45"/>
      <c r="M528" s="245"/>
      <c r="N528" s="246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182</v>
      </c>
      <c r="AU528" s="18" t="s">
        <v>85</v>
      </c>
    </row>
    <row r="529" s="2" customFormat="1">
      <c r="A529" s="39"/>
      <c r="B529" s="40"/>
      <c r="C529" s="41"/>
      <c r="D529" s="242" t="s">
        <v>197</v>
      </c>
      <c r="E529" s="41"/>
      <c r="F529" s="279" t="s">
        <v>1153</v>
      </c>
      <c r="G529" s="41"/>
      <c r="H529" s="41"/>
      <c r="I529" s="244"/>
      <c r="J529" s="41"/>
      <c r="K529" s="41"/>
      <c r="L529" s="45"/>
      <c r="M529" s="245"/>
      <c r="N529" s="246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197</v>
      </c>
      <c r="AU529" s="18" t="s">
        <v>85</v>
      </c>
    </row>
    <row r="530" s="13" customFormat="1">
      <c r="A530" s="13"/>
      <c r="B530" s="247"/>
      <c r="C530" s="248"/>
      <c r="D530" s="242" t="s">
        <v>184</v>
      </c>
      <c r="E530" s="249" t="s">
        <v>1</v>
      </c>
      <c r="F530" s="250" t="s">
        <v>1112</v>
      </c>
      <c r="G530" s="248"/>
      <c r="H530" s="249" t="s">
        <v>1</v>
      </c>
      <c r="I530" s="251"/>
      <c r="J530" s="248"/>
      <c r="K530" s="248"/>
      <c r="L530" s="252"/>
      <c r="M530" s="253"/>
      <c r="N530" s="254"/>
      <c r="O530" s="254"/>
      <c r="P530" s="254"/>
      <c r="Q530" s="254"/>
      <c r="R530" s="254"/>
      <c r="S530" s="254"/>
      <c r="T530" s="25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6" t="s">
        <v>184</v>
      </c>
      <c r="AU530" s="256" t="s">
        <v>85</v>
      </c>
      <c r="AV530" s="13" t="s">
        <v>21</v>
      </c>
      <c r="AW530" s="13" t="s">
        <v>34</v>
      </c>
      <c r="AX530" s="13" t="s">
        <v>77</v>
      </c>
      <c r="AY530" s="256" t="s">
        <v>173</v>
      </c>
    </row>
    <row r="531" s="14" customFormat="1">
      <c r="A531" s="14"/>
      <c r="B531" s="257"/>
      <c r="C531" s="258"/>
      <c r="D531" s="242" t="s">
        <v>184</v>
      </c>
      <c r="E531" s="259" t="s">
        <v>1</v>
      </c>
      <c r="F531" s="260" t="s">
        <v>1154</v>
      </c>
      <c r="G531" s="258"/>
      <c r="H531" s="261">
        <v>1.659</v>
      </c>
      <c r="I531" s="262"/>
      <c r="J531" s="258"/>
      <c r="K531" s="258"/>
      <c r="L531" s="263"/>
      <c r="M531" s="264"/>
      <c r="N531" s="265"/>
      <c r="O531" s="265"/>
      <c r="P531" s="265"/>
      <c r="Q531" s="265"/>
      <c r="R531" s="265"/>
      <c r="S531" s="265"/>
      <c r="T531" s="266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7" t="s">
        <v>184</v>
      </c>
      <c r="AU531" s="267" t="s">
        <v>85</v>
      </c>
      <c r="AV531" s="14" t="s">
        <v>85</v>
      </c>
      <c r="AW531" s="14" t="s">
        <v>34</v>
      </c>
      <c r="AX531" s="14" t="s">
        <v>77</v>
      </c>
      <c r="AY531" s="267" t="s">
        <v>173</v>
      </c>
    </row>
    <row r="532" s="13" customFormat="1">
      <c r="A532" s="13"/>
      <c r="B532" s="247"/>
      <c r="C532" s="248"/>
      <c r="D532" s="242" t="s">
        <v>184</v>
      </c>
      <c r="E532" s="249" t="s">
        <v>1</v>
      </c>
      <c r="F532" s="250" t="s">
        <v>491</v>
      </c>
      <c r="G532" s="248"/>
      <c r="H532" s="249" t="s">
        <v>1</v>
      </c>
      <c r="I532" s="251"/>
      <c r="J532" s="248"/>
      <c r="K532" s="248"/>
      <c r="L532" s="252"/>
      <c r="M532" s="253"/>
      <c r="N532" s="254"/>
      <c r="O532" s="254"/>
      <c r="P532" s="254"/>
      <c r="Q532" s="254"/>
      <c r="R532" s="254"/>
      <c r="S532" s="254"/>
      <c r="T532" s="25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6" t="s">
        <v>184</v>
      </c>
      <c r="AU532" s="256" t="s">
        <v>85</v>
      </c>
      <c r="AV532" s="13" t="s">
        <v>21</v>
      </c>
      <c r="AW532" s="13" t="s">
        <v>34</v>
      </c>
      <c r="AX532" s="13" t="s">
        <v>77</v>
      </c>
      <c r="AY532" s="256" t="s">
        <v>173</v>
      </c>
    </row>
    <row r="533" s="14" customFormat="1">
      <c r="A533" s="14"/>
      <c r="B533" s="257"/>
      <c r="C533" s="258"/>
      <c r="D533" s="242" t="s">
        <v>184</v>
      </c>
      <c r="E533" s="259" t="s">
        <v>1</v>
      </c>
      <c r="F533" s="260" t="s">
        <v>1155</v>
      </c>
      <c r="G533" s="258"/>
      <c r="H533" s="261">
        <v>0.28000000000000003</v>
      </c>
      <c r="I533" s="262"/>
      <c r="J533" s="258"/>
      <c r="K533" s="258"/>
      <c r="L533" s="263"/>
      <c r="M533" s="264"/>
      <c r="N533" s="265"/>
      <c r="O533" s="265"/>
      <c r="P533" s="265"/>
      <c r="Q533" s="265"/>
      <c r="R533" s="265"/>
      <c r="S533" s="265"/>
      <c r="T533" s="266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7" t="s">
        <v>184</v>
      </c>
      <c r="AU533" s="267" t="s">
        <v>85</v>
      </c>
      <c r="AV533" s="14" t="s">
        <v>85</v>
      </c>
      <c r="AW533" s="14" t="s">
        <v>34</v>
      </c>
      <c r="AX533" s="14" t="s">
        <v>77</v>
      </c>
      <c r="AY533" s="267" t="s">
        <v>173</v>
      </c>
    </row>
    <row r="534" s="15" customFormat="1">
      <c r="A534" s="15"/>
      <c r="B534" s="268"/>
      <c r="C534" s="269"/>
      <c r="D534" s="242" t="s">
        <v>184</v>
      </c>
      <c r="E534" s="270" t="s">
        <v>1</v>
      </c>
      <c r="F534" s="271" t="s">
        <v>187</v>
      </c>
      <c r="G534" s="269"/>
      <c r="H534" s="272">
        <v>1.9390000000000001</v>
      </c>
      <c r="I534" s="273"/>
      <c r="J534" s="269"/>
      <c r="K534" s="269"/>
      <c r="L534" s="274"/>
      <c r="M534" s="275"/>
      <c r="N534" s="276"/>
      <c r="O534" s="276"/>
      <c r="P534" s="276"/>
      <c r="Q534" s="276"/>
      <c r="R534" s="276"/>
      <c r="S534" s="276"/>
      <c r="T534" s="277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78" t="s">
        <v>184</v>
      </c>
      <c r="AU534" s="278" t="s">
        <v>85</v>
      </c>
      <c r="AV534" s="15" t="s">
        <v>180</v>
      </c>
      <c r="AW534" s="15" t="s">
        <v>34</v>
      </c>
      <c r="AX534" s="15" t="s">
        <v>21</v>
      </c>
      <c r="AY534" s="278" t="s">
        <v>173</v>
      </c>
    </row>
    <row r="535" s="2" customFormat="1" ht="16.5" customHeight="1">
      <c r="A535" s="39"/>
      <c r="B535" s="40"/>
      <c r="C535" s="291" t="s">
        <v>1156</v>
      </c>
      <c r="D535" s="291" t="s">
        <v>295</v>
      </c>
      <c r="E535" s="292" t="s">
        <v>494</v>
      </c>
      <c r="F535" s="293" t="s">
        <v>495</v>
      </c>
      <c r="G535" s="294" t="s">
        <v>309</v>
      </c>
      <c r="H535" s="295">
        <v>2.9409999999999998</v>
      </c>
      <c r="I535" s="296"/>
      <c r="J535" s="297">
        <f>ROUND(I535*H535,2)</f>
        <v>0</v>
      </c>
      <c r="K535" s="293" t="s">
        <v>179</v>
      </c>
      <c r="L535" s="298"/>
      <c r="M535" s="299" t="s">
        <v>1</v>
      </c>
      <c r="N535" s="300" t="s">
        <v>42</v>
      </c>
      <c r="O535" s="92"/>
      <c r="P535" s="238">
        <f>O535*H535</f>
        <v>0</v>
      </c>
      <c r="Q535" s="238">
        <v>0.001</v>
      </c>
      <c r="R535" s="238">
        <f>Q535*H535</f>
        <v>0.002941</v>
      </c>
      <c r="S535" s="238">
        <v>0</v>
      </c>
      <c r="T535" s="239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40" t="s">
        <v>238</v>
      </c>
      <c r="AT535" s="240" t="s">
        <v>295</v>
      </c>
      <c r="AU535" s="240" t="s">
        <v>85</v>
      </c>
      <c r="AY535" s="18" t="s">
        <v>173</v>
      </c>
      <c r="BE535" s="241">
        <f>IF(N535="základní",J535,0)</f>
        <v>0</v>
      </c>
      <c r="BF535" s="241">
        <f>IF(N535="snížená",J535,0)</f>
        <v>0</v>
      </c>
      <c r="BG535" s="241">
        <f>IF(N535="zákl. přenesená",J535,0)</f>
        <v>0</v>
      </c>
      <c r="BH535" s="241">
        <f>IF(N535="sníž. přenesená",J535,0)</f>
        <v>0</v>
      </c>
      <c r="BI535" s="241">
        <f>IF(N535="nulová",J535,0)</f>
        <v>0</v>
      </c>
      <c r="BJ535" s="18" t="s">
        <v>21</v>
      </c>
      <c r="BK535" s="241">
        <f>ROUND(I535*H535,2)</f>
        <v>0</v>
      </c>
      <c r="BL535" s="18" t="s">
        <v>180</v>
      </c>
      <c r="BM535" s="240" t="s">
        <v>1157</v>
      </c>
    </row>
    <row r="536" s="2" customFormat="1">
      <c r="A536" s="39"/>
      <c r="B536" s="40"/>
      <c r="C536" s="41"/>
      <c r="D536" s="242" t="s">
        <v>182</v>
      </c>
      <c r="E536" s="41"/>
      <c r="F536" s="243" t="s">
        <v>495</v>
      </c>
      <c r="G536" s="41"/>
      <c r="H536" s="41"/>
      <c r="I536" s="244"/>
      <c r="J536" s="41"/>
      <c r="K536" s="41"/>
      <c r="L536" s="45"/>
      <c r="M536" s="245"/>
      <c r="N536" s="246"/>
      <c r="O536" s="92"/>
      <c r="P536" s="92"/>
      <c r="Q536" s="92"/>
      <c r="R536" s="92"/>
      <c r="S536" s="92"/>
      <c r="T536" s="93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182</v>
      </c>
      <c r="AU536" s="18" t="s">
        <v>85</v>
      </c>
    </row>
    <row r="537" s="2" customFormat="1">
      <c r="A537" s="39"/>
      <c r="B537" s="40"/>
      <c r="C537" s="41"/>
      <c r="D537" s="242" t="s">
        <v>197</v>
      </c>
      <c r="E537" s="41"/>
      <c r="F537" s="279" t="s">
        <v>1158</v>
      </c>
      <c r="G537" s="41"/>
      <c r="H537" s="41"/>
      <c r="I537" s="244"/>
      <c r="J537" s="41"/>
      <c r="K537" s="41"/>
      <c r="L537" s="45"/>
      <c r="M537" s="245"/>
      <c r="N537" s="246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197</v>
      </c>
      <c r="AU537" s="18" t="s">
        <v>85</v>
      </c>
    </row>
    <row r="538" s="13" customFormat="1">
      <c r="A538" s="13"/>
      <c r="B538" s="247"/>
      <c r="C538" s="248"/>
      <c r="D538" s="242" t="s">
        <v>184</v>
      </c>
      <c r="E538" s="249" t="s">
        <v>1</v>
      </c>
      <c r="F538" s="250" t="s">
        <v>1159</v>
      </c>
      <c r="G538" s="248"/>
      <c r="H538" s="249" t="s">
        <v>1</v>
      </c>
      <c r="I538" s="251"/>
      <c r="J538" s="248"/>
      <c r="K538" s="248"/>
      <c r="L538" s="252"/>
      <c r="M538" s="253"/>
      <c r="N538" s="254"/>
      <c r="O538" s="254"/>
      <c r="P538" s="254"/>
      <c r="Q538" s="254"/>
      <c r="R538" s="254"/>
      <c r="S538" s="254"/>
      <c r="T538" s="25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6" t="s">
        <v>184</v>
      </c>
      <c r="AU538" s="256" t="s">
        <v>85</v>
      </c>
      <c r="AV538" s="13" t="s">
        <v>21</v>
      </c>
      <c r="AW538" s="13" t="s">
        <v>34</v>
      </c>
      <c r="AX538" s="13" t="s">
        <v>77</v>
      </c>
      <c r="AY538" s="256" t="s">
        <v>173</v>
      </c>
    </row>
    <row r="539" s="14" customFormat="1">
      <c r="A539" s="14"/>
      <c r="B539" s="257"/>
      <c r="C539" s="258"/>
      <c r="D539" s="242" t="s">
        <v>184</v>
      </c>
      <c r="E539" s="259" t="s">
        <v>1</v>
      </c>
      <c r="F539" s="260" t="s">
        <v>1160</v>
      </c>
      <c r="G539" s="258"/>
      <c r="H539" s="261">
        <v>2.9409999999999998</v>
      </c>
      <c r="I539" s="262"/>
      <c r="J539" s="258"/>
      <c r="K539" s="258"/>
      <c r="L539" s="263"/>
      <c r="M539" s="264"/>
      <c r="N539" s="265"/>
      <c r="O539" s="265"/>
      <c r="P539" s="265"/>
      <c r="Q539" s="265"/>
      <c r="R539" s="265"/>
      <c r="S539" s="265"/>
      <c r="T539" s="26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7" t="s">
        <v>184</v>
      </c>
      <c r="AU539" s="267" t="s">
        <v>85</v>
      </c>
      <c r="AV539" s="14" t="s">
        <v>85</v>
      </c>
      <c r="AW539" s="14" t="s">
        <v>34</v>
      </c>
      <c r="AX539" s="14" t="s">
        <v>21</v>
      </c>
      <c r="AY539" s="267" t="s">
        <v>173</v>
      </c>
    </row>
    <row r="540" s="12" customFormat="1" ht="22.8" customHeight="1">
      <c r="A540" s="12"/>
      <c r="B540" s="213"/>
      <c r="C540" s="214"/>
      <c r="D540" s="215" t="s">
        <v>76</v>
      </c>
      <c r="E540" s="227" t="s">
        <v>238</v>
      </c>
      <c r="F540" s="227" t="s">
        <v>498</v>
      </c>
      <c r="G540" s="214"/>
      <c r="H540" s="214"/>
      <c r="I540" s="217"/>
      <c r="J540" s="228">
        <f>BK540</f>
        <v>0</v>
      </c>
      <c r="K540" s="214"/>
      <c r="L540" s="219"/>
      <c r="M540" s="220"/>
      <c r="N540" s="221"/>
      <c r="O540" s="221"/>
      <c r="P540" s="222">
        <f>SUM(P541:P559)</f>
        <v>0</v>
      </c>
      <c r="Q540" s="221"/>
      <c r="R540" s="222">
        <f>SUM(R541:R559)</f>
        <v>13.33722624</v>
      </c>
      <c r="S540" s="221"/>
      <c r="T540" s="223">
        <f>SUM(T541:T559)</f>
        <v>0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224" t="s">
        <v>21</v>
      </c>
      <c r="AT540" s="225" t="s">
        <v>76</v>
      </c>
      <c r="AU540" s="225" t="s">
        <v>21</v>
      </c>
      <c r="AY540" s="224" t="s">
        <v>173</v>
      </c>
      <c r="BK540" s="226">
        <f>SUM(BK541:BK559)</f>
        <v>0</v>
      </c>
    </row>
    <row r="541" s="2" customFormat="1">
      <c r="A541" s="39"/>
      <c r="B541" s="40"/>
      <c r="C541" s="229" t="s">
        <v>647</v>
      </c>
      <c r="D541" s="229" t="s">
        <v>175</v>
      </c>
      <c r="E541" s="230" t="s">
        <v>507</v>
      </c>
      <c r="F541" s="231" t="s">
        <v>508</v>
      </c>
      <c r="G541" s="232" t="s">
        <v>194</v>
      </c>
      <c r="H541" s="233">
        <v>10.1</v>
      </c>
      <c r="I541" s="234"/>
      <c r="J541" s="235">
        <f>ROUND(I541*H541,2)</f>
        <v>0</v>
      </c>
      <c r="K541" s="231" t="s">
        <v>179</v>
      </c>
      <c r="L541" s="45"/>
      <c r="M541" s="236" t="s">
        <v>1</v>
      </c>
      <c r="N541" s="237" t="s">
        <v>42</v>
      </c>
      <c r="O541" s="92"/>
      <c r="P541" s="238">
        <f>O541*H541</f>
        <v>0</v>
      </c>
      <c r="Q541" s="238">
        <v>2.2399999999999999E-05</v>
      </c>
      <c r="R541" s="238">
        <f>Q541*H541</f>
        <v>0.00022623999999999998</v>
      </c>
      <c r="S541" s="238">
        <v>0</v>
      </c>
      <c r="T541" s="239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40" t="s">
        <v>180</v>
      </c>
      <c r="AT541" s="240" t="s">
        <v>175</v>
      </c>
      <c r="AU541" s="240" t="s">
        <v>85</v>
      </c>
      <c r="AY541" s="18" t="s">
        <v>173</v>
      </c>
      <c r="BE541" s="241">
        <f>IF(N541="základní",J541,0)</f>
        <v>0</v>
      </c>
      <c r="BF541" s="241">
        <f>IF(N541="snížená",J541,0)</f>
        <v>0</v>
      </c>
      <c r="BG541" s="241">
        <f>IF(N541="zákl. přenesená",J541,0)</f>
        <v>0</v>
      </c>
      <c r="BH541" s="241">
        <f>IF(N541="sníž. přenesená",J541,0)</f>
        <v>0</v>
      </c>
      <c r="BI541" s="241">
        <f>IF(N541="nulová",J541,0)</f>
        <v>0</v>
      </c>
      <c r="BJ541" s="18" t="s">
        <v>21</v>
      </c>
      <c r="BK541" s="241">
        <f>ROUND(I541*H541,2)</f>
        <v>0</v>
      </c>
      <c r="BL541" s="18" t="s">
        <v>180</v>
      </c>
      <c r="BM541" s="240" t="s">
        <v>1161</v>
      </c>
    </row>
    <row r="542" s="2" customFormat="1">
      <c r="A542" s="39"/>
      <c r="B542" s="40"/>
      <c r="C542" s="41"/>
      <c r="D542" s="242" t="s">
        <v>182</v>
      </c>
      <c r="E542" s="41"/>
      <c r="F542" s="243" t="s">
        <v>510</v>
      </c>
      <c r="G542" s="41"/>
      <c r="H542" s="41"/>
      <c r="I542" s="244"/>
      <c r="J542" s="41"/>
      <c r="K542" s="41"/>
      <c r="L542" s="45"/>
      <c r="M542" s="245"/>
      <c r="N542" s="246"/>
      <c r="O542" s="92"/>
      <c r="P542" s="92"/>
      <c r="Q542" s="92"/>
      <c r="R542" s="92"/>
      <c r="S542" s="92"/>
      <c r="T542" s="93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182</v>
      </c>
      <c r="AU542" s="18" t="s">
        <v>85</v>
      </c>
    </row>
    <row r="543" s="14" customFormat="1">
      <c r="A543" s="14"/>
      <c r="B543" s="257"/>
      <c r="C543" s="258"/>
      <c r="D543" s="242" t="s">
        <v>184</v>
      </c>
      <c r="E543" s="259" t="s">
        <v>1</v>
      </c>
      <c r="F543" s="260" t="s">
        <v>1162</v>
      </c>
      <c r="G543" s="258"/>
      <c r="H543" s="261">
        <v>11.1</v>
      </c>
      <c r="I543" s="262"/>
      <c r="J543" s="258"/>
      <c r="K543" s="258"/>
      <c r="L543" s="263"/>
      <c r="M543" s="264"/>
      <c r="N543" s="265"/>
      <c r="O543" s="265"/>
      <c r="P543" s="265"/>
      <c r="Q543" s="265"/>
      <c r="R543" s="265"/>
      <c r="S543" s="265"/>
      <c r="T543" s="26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7" t="s">
        <v>184</v>
      </c>
      <c r="AU543" s="267" t="s">
        <v>85</v>
      </c>
      <c r="AV543" s="14" t="s">
        <v>85</v>
      </c>
      <c r="AW543" s="14" t="s">
        <v>34</v>
      </c>
      <c r="AX543" s="14" t="s">
        <v>77</v>
      </c>
      <c r="AY543" s="267" t="s">
        <v>173</v>
      </c>
    </row>
    <row r="544" s="13" customFormat="1">
      <c r="A544" s="13"/>
      <c r="B544" s="247"/>
      <c r="C544" s="248"/>
      <c r="D544" s="242" t="s">
        <v>184</v>
      </c>
      <c r="E544" s="249" t="s">
        <v>1</v>
      </c>
      <c r="F544" s="250" t="s">
        <v>512</v>
      </c>
      <c r="G544" s="248"/>
      <c r="H544" s="249" t="s">
        <v>1</v>
      </c>
      <c r="I544" s="251"/>
      <c r="J544" s="248"/>
      <c r="K544" s="248"/>
      <c r="L544" s="252"/>
      <c r="M544" s="253"/>
      <c r="N544" s="254"/>
      <c r="O544" s="254"/>
      <c r="P544" s="254"/>
      <c r="Q544" s="254"/>
      <c r="R544" s="254"/>
      <c r="S544" s="254"/>
      <c r="T544" s="25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6" t="s">
        <v>184</v>
      </c>
      <c r="AU544" s="256" t="s">
        <v>85</v>
      </c>
      <c r="AV544" s="13" t="s">
        <v>21</v>
      </c>
      <c r="AW544" s="13" t="s">
        <v>34</v>
      </c>
      <c r="AX544" s="13" t="s">
        <v>77</v>
      </c>
      <c r="AY544" s="256" t="s">
        <v>173</v>
      </c>
    </row>
    <row r="545" s="14" customFormat="1">
      <c r="A545" s="14"/>
      <c r="B545" s="257"/>
      <c r="C545" s="258"/>
      <c r="D545" s="242" t="s">
        <v>184</v>
      </c>
      <c r="E545" s="259" t="s">
        <v>1</v>
      </c>
      <c r="F545" s="260" t="s">
        <v>145</v>
      </c>
      <c r="G545" s="258"/>
      <c r="H545" s="261">
        <v>-1</v>
      </c>
      <c r="I545" s="262"/>
      <c r="J545" s="258"/>
      <c r="K545" s="258"/>
      <c r="L545" s="263"/>
      <c r="M545" s="264"/>
      <c r="N545" s="265"/>
      <c r="O545" s="265"/>
      <c r="P545" s="265"/>
      <c r="Q545" s="265"/>
      <c r="R545" s="265"/>
      <c r="S545" s="265"/>
      <c r="T545" s="266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67" t="s">
        <v>184</v>
      </c>
      <c r="AU545" s="267" t="s">
        <v>85</v>
      </c>
      <c r="AV545" s="14" t="s">
        <v>85</v>
      </c>
      <c r="AW545" s="14" t="s">
        <v>34</v>
      </c>
      <c r="AX545" s="14" t="s">
        <v>77</v>
      </c>
      <c r="AY545" s="267" t="s">
        <v>173</v>
      </c>
    </row>
    <row r="546" s="15" customFormat="1">
      <c r="A546" s="15"/>
      <c r="B546" s="268"/>
      <c r="C546" s="269"/>
      <c r="D546" s="242" t="s">
        <v>184</v>
      </c>
      <c r="E546" s="270" t="s">
        <v>1</v>
      </c>
      <c r="F546" s="271" t="s">
        <v>187</v>
      </c>
      <c r="G546" s="269"/>
      <c r="H546" s="272">
        <v>10.1</v>
      </c>
      <c r="I546" s="273"/>
      <c r="J546" s="269"/>
      <c r="K546" s="269"/>
      <c r="L546" s="274"/>
      <c r="M546" s="275"/>
      <c r="N546" s="276"/>
      <c r="O546" s="276"/>
      <c r="P546" s="276"/>
      <c r="Q546" s="276"/>
      <c r="R546" s="276"/>
      <c r="S546" s="276"/>
      <c r="T546" s="277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78" t="s">
        <v>184</v>
      </c>
      <c r="AU546" s="278" t="s">
        <v>85</v>
      </c>
      <c r="AV546" s="15" t="s">
        <v>180</v>
      </c>
      <c r="AW546" s="15" t="s">
        <v>34</v>
      </c>
      <c r="AX546" s="15" t="s">
        <v>21</v>
      </c>
      <c r="AY546" s="278" t="s">
        <v>173</v>
      </c>
    </row>
    <row r="547" s="2" customFormat="1" ht="16.5" customHeight="1">
      <c r="A547" s="39"/>
      <c r="B547" s="40"/>
      <c r="C547" s="291" t="s">
        <v>653</v>
      </c>
      <c r="D547" s="291" t="s">
        <v>295</v>
      </c>
      <c r="E547" s="292" t="s">
        <v>514</v>
      </c>
      <c r="F547" s="293" t="s">
        <v>1163</v>
      </c>
      <c r="G547" s="294" t="s">
        <v>516</v>
      </c>
      <c r="H547" s="295">
        <v>9</v>
      </c>
      <c r="I547" s="296"/>
      <c r="J547" s="297">
        <f>ROUND(I547*H547,2)</f>
        <v>0</v>
      </c>
      <c r="K547" s="293" t="s">
        <v>1</v>
      </c>
      <c r="L547" s="298"/>
      <c r="M547" s="299" t="s">
        <v>1</v>
      </c>
      <c r="N547" s="300" t="s">
        <v>42</v>
      </c>
      <c r="O547" s="92"/>
      <c r="P547" s="238">
        <f>O547*H547</f>
        <v>0</v>
      </c>
      <c r="Q547" s="238">
        <v>1.343</v>
      </c>
      <c r="R547" s="238">
        <f>Q547*H547</f>
        <v>12.087</v>
      </c>
      <c r="S547" s="238">
        <v>0</v>
      </c>
      <c r="T547" s="239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40" t="s">
        <v>238</v>
      </c>
      <c r="AT547" s="240" t="s">
        <v>295</v>
      </c>
      <c r="AU547" s="240" t="s">
        <v>85</v>
      </c>
      <c r="AY547" s="18" t="s">
        <v>173</v>
      </c>
      <c r="BE547" s="241">
        <f>IF(N547="základní",J547,0)</f>
        <v>0</v>
      </c>
      <c r="BF547" s="241">
        <f>IF(N547="snížená",J547,0)</f>
        <v>0</v>
      </c>
      <c r="BG547" s="241">
        <f>IF(N547="zákl. přenesená",J547,0)</f>
        <v>0</v>
      </c>
      <c r="BH547" s="241">
        <f>IF(N547="sníž. přenesená",J547,0)</f>
        <v>0</v>
      </c>
      <c r="BI547" s="241">
        <f>IF(N547="nulová",J547,0)</f>
        <v>0</v>
      </c>
      <c r="BJ547" s="18" t="s">
        <v>21</v>
      </c>
      <c r="BK547" s="241">
        <f>ROUND(I547*H547,2)</f>
        <v>0</v>
      </c>
      <c r="BL547" s="18" t="s">
        <v>180</v>
      </c>
      <c r="BM547" s="240" t="s">
        <v>1164</v>
      </c>
    </row>
    <row r="548" s="2" customFormat="1">
      <c r="A548" s="39"/>
      <c r="B548" s="40"/>
      <c r="C548" s="41"/>
      <c r="D548" s="242" t="s">
        <v>182</v>
      </c>
      <c r="E548" s="41"/>
      <c r="F548" s="243" t="s">
        <v>1163</v>
      </c>
      <c r="G548" s="41"/>
      <c r="H548" s="41"/>
      <c r="I548" s="244"/>
      <c r="J548" s="41"/>
      <c r="K548" s="41"/>
      <c r="L548" s="45"/>
      <c r="M548" s="245"/>
      <c r="N548" s="246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182</v>
      </c>
      <c r="AU548" s="18" t="s">
        <v>85</v>
      </c>
    </row>
    <row r="549" s="2" customFormat="1">
      <c r="A549" s="39"/>
      <c r="B549" s="40"/>
      <c r="C549" s="41"/>
      <c r="D549" s="242" t="s">
        <v>197</v>
      </c>
      <c r="E549" s="41"/>
      <c r="F549" s="279" t="s">
        <v>1165</v>
      </c>
      <c r="G549" s="41"/>
      <c r="H549" s="41"/>
      <c r="I549" s="244"/>
      <c r="J549" s="41"/>
      <c r="K549" s="41"/>
      <c r="L549" s="45"/>
      <c r="M549" s="245"/>
      <c r="N549" s="246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197</v>
      </c>
      <c r="AU549" s="18" t="s">
        <v>85</v>
      </c>
    </row>
    <row r="550" s="13" customFormat="1">
      <c r="A550" s="13"/>
      <c r="B550" s="247"/>
      <c r="C550" s="248"/>
      <c r="D550" s="242" t="s">
        <v>184</v>
      </c>
      <c r="E550" s="249" t="s">
        <v>1</v>
      </c>
      <c r="F550" s="250" t="s">
        <v>1166</v>
      </c>
      <c r="G550" s="248"/>
      <c r="H550" s="249" t="s">
        <v>1</v>
      </c>
      <c r="I550" s="251"/>
      <c r="J550" s="248"/>
      <c r="K550" s="248"/>
      <c r="L550" s="252"/>
      <c r="M550" s="253"/>
      <c r="N550" s="254"/>
      <c r="O550" s="254"/>
      <c r="P550" s="254"/>
      <c r="Q550" s="254"/>
      <c r="R550" s="254"/>
      <c r="S550" s="254"/>
      <c r="T550" s="25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6" t="s">
        <v>184</v>
      </c>
      <c r="AU550" s="256" t="s">
        <v>85</v>
      </c>
      <c r="AV550" s="13" t="s">
        <v>21</v>
      </c>
      <c r="AW550" s="13" t="s">
        <v>34</v>
      </c>
      <c r="AX550" s="13" t="s">
        <v>77</v>
      </c>
      <c r="AY550" s="256" t="s">
        <v>173</v>
      </c>
    </row>
    <row r="551" s="14" customFormat="1">
      <c r="A551" s="14"/>
      <c r="B551" s="257"/>
      <c r="C551" s="258"/>
      <c r="D551" s="242" t="s">
        <v>184</v>
      </c>
      <c r="E551" s="259" t="s">
        <v>1</v>
      </c>
      <c r="F551" s="260" t="s">
        <v>238</v>
      </c>
      <c r="G551" s="258"/>
      <c r="H551" s="261">
        <v>8</v>
      </c>
      <c r="I551" s="262"/>
      <c r="J551" s="258"/>
      <c r="K551" s="258"/>
      <c r="L551" s="263"/>
      <c r="M551" s="264"/>
      <c r="N551" s="265"/>
      <c r="O551" s="265"/>
      <c r="P551" s="265"/>
      <c r="Q551" s="265"/>
      <c r="R551" s="265"/>
      <c r="S551" s="265"/>
      <c r="T551" s="26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7" t="s">
        <v>184</v>
      </c>
      <c r="AU551" s="267" t="s">
        <v>85</v>
      </c>
      <c r="AV551" s="14" t="s">
        <v>85</v>
      </c>
      <c r="AW551" s="14" t="s">
        <v>34</v>
      </c>
      <c r="AX551" s="14" t="s">
        <v>77</v>
      </c>
      <c r="AY551" s="267" t="s">
        <v>173</v>
      </c>
    </row>
    <row r="552" s="13" customFormat="1">
      <c r="A552" s="13"/>
      <c r="B552" s="247"/>
      <c r="C552" s="248"/>
      <c r="D552" s="242" t="s">
        <v>184</v>
      </c>
      <c r="E552" s="249" t="s">
        <v>1</v>
      </c>
      <c r="F552" s="250" t="s">
        <v>1167</v>
      </c>
      <c r="G552" s="248"/>
      <c r="H552" s="249" t="s">
        <v>1</v>
      </c>
      <c r="I552" s="251"/>
      <c r="J552" s="248"/>
      <c r="K552" s="248"/>
      <c r="L552" s="252"/>
      <c r="M552" s="253"/>
      <c r="N552" s="254"/>
      <c r="O552" s="254"/>
      <c r="P552" s="254"/>
      <c r="Q552" s="254"/>
      <c r="R552" s="254"/>
      <c r="S552" s="254"/>
      <c r="T552" s="25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6" t="s">
        <v>184</v>
      </c>
      <c r="AU552" s="256" t="s">
        <v>85</v>
      </c>
      <c r="AV552" s="13" t="s">
        <v>21</v>
      </c>
      <c r="AW552" s="13" t="s">
        <v>34</v>
      </c>
      <c r="AX552" s="13" t="s">
        <v>77</v>
      </c>
      <c r="AY552" s="256" t="s">
        <v>173</v>
      </c>
    </row>
    <row r="553" s="14" customFormat="1">
      <c r="A553" s="14"/>
      <c r="B553" s="257"/>
      <c r="C553" s="258"/>
      <c r="D553" s="242" t="s">
        <v>184</v>
      </c>
      <c r="E553" s="259" t="s">
        <v>1</v>
      </c>
      <c r="F553" s="260" t="s">
        <v>21</v>
      </c>
      <c r="G553" s="258"/>
      <c r="H553" s="261">
        <v>1</v>
      </c>
      <c r="I553" s="262"/>
      <c r="J553" s="258"/>
      <c r="K553" s="258"/>
      <c r="L553" s="263"/>
      <c r="M553" s="264"/>
      <c r="N553" s="265"/>
      <c r="O553" s="265"/>
      <c r="P553" s="265"/>
      <c r="Q553" s="265"/>
      <c r="R553" s="265"/>
      <c r="S553" s="265"/>
      <c r="T553" s="266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7" t="s">
        <v>184</v>
      </c>
      <c r="AU553" s="267" t="s">
        <v>85</v>
      </c>
      <c r="AV553" s="14" t="s">
        <v>85</v>
      </c>
      <c r="AW553" s="14" t="s">
        <v>34</v>
      </c>
      <c r="AX553" s="14" t="s">
        <v>77</v>
      </c>
      <c r="AY553" s="267" t="s">
        <v>173</v>
      </c>
    </row>
    <row r="554" s="15" customFormat="1">
      <c r="A554" s="15"/>
      <c r="B554" s="268"/>
      <c r="C554" s="269"/>
      <c r="D554" s="242" t="s">
        <v>184</v>
      </c>
      <c r="E554" s="270" t="s">
        <v>1</v>
      </c>
      <c r="F554" s="271" t="s">
        <v>187</v>
      </c>
      <c r="G554" s="269"/>
      <c r="H554" s="272">
        <v>9</v>
      </c>
      <c r="I554" s="273"/>
      <c r="J554" s="269"/>
      <c r="K554" s="269"/>
      <c r="L554" s="274"/>
      <c r="M554" s="275"/>
      <c r="N554" s="276"/>
      <c r="O554" s="276"/>
      <c r="P554" s="276"/>
      <c r="Q554" s="276"/>
      <c r="R554" s="276"/>
      <c r="S554" s="276"/>
      <c r="T554" s="277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78" t="s">
        <v>184</v>
      </c>
      <c r="AU554" s="278" t="s">
        <v>85</v>
      </c>
      <c r="AV554" s="15" t="s">
        <v>180</v>
      </c>
      <c r="AW554" s="15" t="s">
        <v>34</v>
      </c>
      <c r="AX554" s="15" t="s">
        <v>21</v>
      </c>
      <c r="AY554" s="278" t="s">
        <v>173</v>
      </c>
    </row>
    <row r="555" s="2" customFormat="1" ht="16.5" customHeight="1">
      <c r="A555" s="39"/>
      <c r="B555" s="40"/>
      <c r="C555" s="291" t="s">
        <v>659</v>
      </c>
      <c r="D555" s="291" t="s">
        <v>295</v>
      </c>
      <c r="E555" s="292" t="s">
        <v>1168</v>
      </c>
      <c r="F555" s="293" t="s">
        <v>1169</v>
      </c>
      <c r="G555" s="294" t="s">
        <v>516</v>
      </c>
      <c r="H555" s="295">
        <v>1</v>
      </c>
      <c r="I555" s="296"/>
      <c r="J555" s="297">
        <f>ROUND(I555*H555,2)</f>
        <v>0</v>
      </c>
      <c r="K555" s="293" t="s">
        <v>1</v>
      </c>
      <c r="L555" s="298"/>
      <c r="M555" s="299" t="s">
        <v>1</v>
      </c>
      <c r="N555" s="300" t="s">
        <v>42</v>
      </c>
      <c r="O555" s="92"/>
      <c r="P555" s="238">
        <f>O555*H555</f>
        <v>0</v>
      </c>
      <c r="Q555" s="238">
        <v>1.25</v>
      </c>
      <c r="R555" s="238">
        <f>Q555*H555</f>
        <v>1.25</v>
      </c>
      <c r="S555" s="238">
        <v>0</v>
      </c>
      <c r="T555" s="239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40" t="s">
        <v>238</v>
      </c>
      <c r="AT555" s="240" t="s">
        <v>295</v>
      </c>
      <c r="AU555" s="240" t="s">
        <v>85</v>
      </c>
      <c r="AY555" s="18" t="s">
        <v>173</v>
      </c>
      <c r="BE555" s="241">
        <f>IF(N555="základní",J555,0)</f>
        <v>0</v>
      </c>
      <c r="BF555" s="241">
        <f>IF(N555="snížená",J555,0)</f>
        <v>0</v>
      </c>
      <c r="BG555" s="241">
        <f>IF(N555="zákl. přenesená",J555,0)</f>
        <v>0</v>
      </c>
      <c r="BH555" s="241">
        <f>IF(N555="sníž. přenesená",J555,0)</f>
        <v>0</v>
      </c>
      <c r="BI555" s="241">
        <f>IF(N555="nulová",J555,0)</f>
        <v>0</v>
      </c>
      <c r="BJ555" s="18" t="s">
        <v>21</v>
      </c>
      <c r="BK555" s="241">
        <f>ROUND(I555*H555,2)</f>
        <v>0</v>
      </c>
      <c r="BL555" s="18" t="s">
        <v>180</v>
      </c>
      <c r="BM555" s="240" t="s">
        <v>1170</v>
      </c>
    </row>
    <row r="556" s="2" customFormat="1">
      <c r="A556" s="39"/>
      <c r="B556" s="40"/>
      <c r="C556" s="41"/>
      <c r="D556" s="242" t="s">
        <v>182</v>
      </c>
      <c r="E556" s="41"/>
      <c r="F556" s="243" t="s">
        <v>1169</v>
      </c>
      <c r="G556" s="41"/>
      <c r="H556" s="41"/>
      <c r="I556" s="244"/>
      <c r="J556" s="41"/>
      <c r="K556" s="41"/>
      <c r="L556" s="45"/>
      <c r="M556" s="245"/>
      <c r="N556" s="246"/>
      <c r="O556" s="92"/>
      <c r="P556" s="92"/>
      <c r="Q556" s="92"/>
      <c r="R556" s="92"/>
      <c r="S556" s="92"/>
      <c r="T556" s="93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182</v>
      </c>
      <c r="AU556" s="18" t="s">
        <v>85</v>
      </c>
    </row>
    <row r="557" s="2" customFormat="1">
      <c r="A557" s="39"/>
      <c r="B557" s="40"/>
      <c r="C557" s="41"/>
      <c r="D557" s="242" t="s">
        <v>197</v>
      </c>
      <c r="E557" s="41"/>
      <c r="F557" s="279" t="s">
        <v>1171</v>
      </c>
      <c r="G557" s="41"/>
      <c r="H557" s="41"/>
      <c r="I557" s="244"/>
      <c r="J557" s="41"/>
      <c r="K557" s="41"/>
      <c r="L557" s="45"/>
      <c r="M557" s="245"/>
      <c r="N557" s="246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197</v>
      </c>
      <c r="AU557" s="18" t="s">
        <v>85</v>
      </c>
    </row>
    <row r="558" s="13" customFormat="1">
      <c r="A558" s="13"/>
      <c r="B558" s="247"/>
      <c r="C558" s="248"/>
      <c r="D558" s="242" t="s">
        <v>184</v>
      </c>
      <c r="E558" s="249" t="s">
        <v>1</v>
      </c>
      <c r="F558" s="250" t="s">
        <v>1172</v>
      </c>
      <c r="G558" s="248"/>
      <c r="H558" s="249" t="s">
        <v>1</v>
      </c>
      <c r="I558" s="251"/>
      <c r="J558" s="248"/>
      <c r="K558" s="248"/>
      <c r="L558" s="252"/>
      <c r="M558" s="253"/>
      <c r="N558" s="254"/>
      <c r="O558" s="254"/>
      <c r="P558" s="254"/>
      <c r="Q558" s="254"/>
      <c r="R558" s="254"/>
      <c r="S558" s="254"/>
      <c r="T558" s="255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6" t="s">
        <v>184</v>
      </c>
      <c r="AU558" s="256" t="s">
        <v>85</v>
      </c>
      <c r="AV558" s="13" t="s">
        <v>21</v>
      </c>
      <c r="AW558" s="13" t="s">
        <v>34</v>
      </c>
      <c r="AX558" s="13" t="s">
        <v>77</v>
      </c>
      <c r="AY558" s="256" t="s">
        <v>173</v>
      </c>
    </row>
    <row r="559" s="14" customFormat="1">
      <c r="A559" s="14"/>
      <c r="B559" s="257"/>
      <c r="C559" s="258"/>
      <c r="D559" s="242" t="s">
        <v>184</v>
      </c>
      <c r="E559" s="259" t="s">
        <v>1</v>
      </c>
      <c r="F559" s="260" t="s">
        <v>21</v>
      </c>
      <c r="G559" s="258"/>
      <c r="H559" s="261">
        <v>1</v>
      </c>
      <c r="I559" s="262"/>
      <c r="J559" s="258"/>
      <c r="K559" s="258"/>
      <c r="L559" s="263"/>
      <c r="M559" s="264"/>
      <c r="N559" s="265"/>
      <c r="O559" s="265"/>
      <c r="P559" s="265"/>
      <c r="Q559" s="265"/>
      <c r="R559" s="265"/>
      <c r="S559" s="265"/>
      <c r="T559" s="266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7" t="s">
        <v>184</v>
      </c>
      <c r="AU559" s="267" t="s">
        <v>85</v>
      </c>
      <c r="AV559" s="14" t="s">
        <v>85</v>
      </c>
      <c r="AW559" s="14" t="s">
        <v>34</v>
      </c>
      <c r="AX559" s="14" t="s">
        <v>21</v>
      </c>
      <c r="AY559" s="267" t="s">
        <v>173</v>
      </c>
    </row>
    <row r="560" s="12" customFormat="1" ht="22.8" customHeight="1">
      <c r="A560" s="12"/>
      <c r="B560" s="213"/>
      <c r="C560" s="214"/>
      <c r="D560" s="215" t="s">
        <v>76</v>
      </c>
      <c r="E560" s="227" t="s">
        <v>248</v>
      </c>
      <c r="F560" s="227" t="s">
        <v>537</v>
      </c>
      <c r="G560" s="214"/>
      <c r="H560" s="214"/>
      <c r="I560" s="217"/>
      <c r="J560" s="228">
        <f>BK560</f>
        <v>0</v>
      </c>
      <c r="K560" s="214"/>
      <c r="L560" s="219"/>
      <c r="M560" s="220"/>
      <c r="N560" s="221"/>
      <c r="O560" s="221"/>
      <c r="P560" s="222">
        <f>SUM(P561:P619)</f>
        <v>0</v>
      </c>
      <c r="Q560" s="221"/>
      <c r="R560" s="222">
        <f>SUM(R561:R619)</f>
        <v>7.8392614004640002</v>
      </c>
      <c r="S560" s="221"/>
      <c r="T560" s="223">
        <f>SUM(T561:T619)</f>
        <v>154.50202000000002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24" t="s">
        <v>21</v>
      </c>
      <c r="AT560" s="225" t="s">
        <v>76</v>
      </c>
      <c r="AU560" s="225" t="s">
        <v>21</v>
      </c>
      <c r="AY560" s="224" t="s">
        <v>173</v>
      </c>
      <c r="BK560" s="226">
        <f>SUM(BK561:BK619)</f>
        <v>0</v>
      </c>
    </row>
    <row r="561" s="2" customFormat="1">
      <c r="A561" s="39"/>
      <c r="B561" s="40"/>
      <c r="C561" s="229" t="s">
        <v>670</v>
      </c>
      <c r="D561" s="229" t="s">
        <v>175</v>
      </c>
      <c r="E561" s="230" t="s">
        <v>539</v>
      </c>
      <c r="F561" s="231" t="s">
        <v>540</v>
      </c>
      <c r="G561" s="232" t="s">
        <v>178</v>
      </c>
      <c r="H561" s="233">
        <v>1.7310000000000001</v>
      </c>
      <c r="I561" s="234"/>
      <c r="J561" s="235">
        <f>ROUND(I561*H561,2)</f>
        <v>0</v>
      </c>
      <c r="K561" s="231" t="s">
        <v>179</v>
      </c>
      <c r="L561" s="45"/>
      <c r="M561" s="236" t="s">
        <v>1</v>
      </c>
      <c r="N561" s="237" t="s">
        <v>42</v>
      </c>
      <c r="O561" s="92"/>
      <c r="P561" s="238">
        <f>O561*H561</f>
        <v>0</v>
      </c>
      <c r="Q561" s="238">
        <v>0.00063000000000000003</v>
      </c>
      <c r="R561" s="238">
        <f>Q561*H561</f>
        <v>0.0010905300000000002</v>
      </c>
      <c r="S561" s="238">
        <v>0</v>
      </c>
      <c r="T561" s="23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40" t="s">
        <v>180</v>
      </c>
      <c r="AT561" s="240" t="s">
        <v>175</v>
      </c>
      <c r="AU561" s="240" t="s">
        <v>85</v>
      </c>
      <c r="AY561" s="18" t="s">
        <v>173</v>
      </c>
      <c r="BE561" s="241">
        <f>IF(N561="základní",J561,0)</f>
        <v>0</v>
      </c>
      <c r="BF561" s="241">
        <f>IF(N561="snížená",J561,0)</f>
        <v>0</v>
      </c>
      <c r="BG561" s="241">
        <f>IF(N561="zákl. přenesená",J561,0)</f>
        <v>0</v>
      </c>
      <c r="BH561" s="241">
        <f>IF(N561="sníž. přenesená",J561,0)</f>
        <v>0</v>
      </c>
      <c r="BI561" s="241">
        <f>IF(N561="nulová",J561,0)</f>
        <v>0</v>
      </c>
      <c r="BJ561" s="18" t="s">
        <v>21</v>
      </c>
      <c r="BK561" s="241">
        <f>ROUND(I561*H561,2)</f>
        <v>0</v>
      </c>
      <c r="BL561" s="18" t="s">
        <v>180</v>
      </c>
      <c r="BM561" s="240" t="s">
        <v>1173</v>
      </c>
    </row>
    <row r="562" s="2" customFormat="1">
      <c r="A562" s="39"/>
      <c r="B562" s="40"/>
      <c r="C562" s="41"/>
      <c r="D562" s="242" t="s">
        <v>182</v>
      </c>
      <c r="E562" s="41"/>
      <c r="F562" s="243" t="s">
        <v>542</v>
      </c>
      <c r="G562" s="41"/>
      <c r="H562" s="41"/>
      <c r="I562" s="244"/>
      <c r="J562" s="41"/>
      <c r="K562" s="41"/>
      <c r="L562" s="45"/>
      <c r="M562" s="245"/>
      <c r="N562" s="246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182</v>
      </c>
      <c r="AU562" s="18" t="s">
        <v>85</v>
      </c>
    </row>
    <row r="563" s="13" customFormat="1">
      <c r="A563" s="13"/>
      <c r="B563" s="247"/>
      <c r="C563" s="248"/>
      <c r="D563" s="242" t="s">
        <v>184</v>
      </c>
      <c r="E563" s="249" t="s">
        <v>1</v>
      </c>
      <c r="F563" s="250" t="s">
        <v>1174</v>
      </c>
      <c r="G563" s="248"/>
      <c r="H563" s="249" t="s">
        <v>1</v>
      </c>
      <c r="I563" s="251"/>
      <c r="J563" s="248"/>
      <c r="K563" s="248"/>
      <c r="L563" s="252"/>
      <c r="M563" s="253"/>
      <c r="N563" s="254"/>
      <c r="O563" s="254"/>
      <c r="P563" s="254"/>
      <c r="Q563" s="254"/>
      <c r="R563" s="254"/>
      <c r="S563" s="254"/>
      <c r="T563" s="255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6" t="s">
        <v>184</v>
      </c>
      <c r="AU563" s="256" t="s">
        <v>85</v>
      </c>
      <c r="AV563" s="13" t="s">
        <v>21</v>
      </c>
      <c r="AW563" s="13" t="s">
        <v>34</v>
      </c>
      <c r="AX563" s="13" t="s">
        <v>77</v>
      </c>
      <c r="AY563" s="256" t="s">
        <v>173</v>
      </c>
    </row>
    <row r="564" s="13" customFormat="1">
      <c r="A564" s="13"/>
      <c r="B564" s="247"/>
      <c r="C564" s="248"/>
      <c r="D564" s="242" t="s">
        <v>184</v>
      </c>
      <c r="E564" s="249" t="s">
        <v>1</v>
      </c>
      <c r="F564" s="250" t="s">
        <v>215</v>
      </c>
      <c r="G564" s="248"/>
      <c r="H564" s="249" t="s">
        <v>1</v>
      </c>
      <c r="I564" s="251"/>
      <c r="J564" s="248"/>
      <c r="K564" s="248"/>
      <c r="L564" s="252"/>
      <c r="M564" s="253"/>
      <c r="N564" s="254"/>
      <c r="O564" s="254"/>
      <c r="P564" s="254"/>
      <c r="Q564" s="254"/>
      <c r="R564" s="254"/>
      <c r="S564" s="254"/>
      <c r="T564" s="25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6" t="s">
        <v>184</v>
      </c>
      <c r="AU564" s="256" t="s">
        <v>85</v>
      </c>
      <c r="AV564" s="13" t="s">
        <v>21</v>
      </c>
      <c r="AW564" s="13" t="s">
        <v>34</v>
      </c>
      <c r="AX564" s="13" t="s">
        <v>77</v>
      </c>
      <c r="AY564" s="256" t="s">
        <v>173</v>
      </c>
    </row>
    <row r="565" s="14" customFormat="1">
      <c r="A565" s="14"/>
      <c r="B565" s="257"/>
      <c r="C565" s="258"/>
      <c r="D565" s="242" t="s">
        <v>184</v>
      </c>
      <c r="E565" s="259" t="s">
        <v>1</v>
      </c>
      <c r="F565" s="260" t="s">
        <v>1175</v>
      </c>
      <c r="G565" s="258"/>
      <c r="H565" s="261">
        <v>0.35399999999999998</v>
      </c>
      <c r="I565" s="262"/>
      <c r="J565" s="258"/>
      <c r="K565" s="258"/>
      <c r="L565" s="263"/>
      <c r="M565" s="264"/>
      <c r="N565" s="265"/>
      <c r="O565" s="265"/>
      <c r="P565" s="265"/>
      <c r="Q565" s="265"/>
      <c r="R565" s="265"/>
      <c r="S565" s="265"/>
      <c r="T565" s="266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67" t="s">
        <v>184</v>
      </c>
      <c r="AU565" s="267" t="s">
        <v>85</v>
      </c>
      <c r="AV565" s="14" t="s">
        <v>85</v>
      </c>
      <c r="AW565" s="14" t="s">
        <v>34</v>
      </c>
      <c r="AX565" s="14" t="s">
        <v>77</v>
      </c>
      <c r="AY565" s="267" t="s">
        <v>173</v>
      </c>
    </row>
    <row r="566" s="13" customFormat="1">
      <c r="A566" s="13"/>
      <c r="B566" s="247"/>
      <c r="C566" s="248"/>
      <c r="D566" s="242" t="s">
        <v>184</v>
      </c>
      <c r="E566" s="249" t="s">
        <v>1</v>
      </c>
      <c r="F566" s="250" t="s">
        <v>1130</v>
      </c>
      <c r="G566" s="248"/>
      <c r="H566" s="249" t="s">
        <v>1</v>
      </c>
      <c r="I566" s="251"/>
      <c r="J566" s="248"/>
      <c r="K566" s="248"/>
      <c r="L566" s="252"/>
      <c r="M566" s="253"/>
      <c r="N566" s="254"/>
      <c r="O566" s="254"/>
      <c r="P566" s="254"/>
      <c r="Q566" s="254"/>
      <c r="R566" s="254"/>
      <c r="S566" s="254"/>
      <c r="T566" s="25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6" t="s">
        <v>184</v>
      </c>
      <c r="AU566" s="256" t="s">
        <v>85</v>
      </c>
      <c r="AV566" s="13" t="s">
        <v>21</v>
      </c>
      <c r="AW566" s="13" t="s">
        <v>34</v>
      </c>
      <c r="AX566" s="13" t="s">
        <v>77</v>
      </c>
      <c r="AY566" s="256" t="s">
        <v>173</v>
      </c>
    </row>
    <row r="567" s="14" customFormat="1">
      <c r="A567" s="14"/>
      <c r="B567" s="257"/>
      <c r="C567" s="258"/>
      <c r="D567" s="242" t="s">
        <v>184</v>
      </c>
      <c r="E567" s="259" t="s">
        <v>1</v>
      </c>
      <c r="F567" s="260" t="s">
        <v>1176</v>
      </c>
      <c r="G567" s="258"/>
      <c r="H567" s="261">
        <v>1.377</v>
      </c>
      <c r="I567" s="262"/>
      <c r="J567" s="258"/>
      <c r="K567" s="258"/>
      <c r="L567" s="263"/>
      <c r="M567" s="264"/>
      <c r="N567" s="265"/>
      <c r="O567" s="265"/>
      <c r="P567" s="265"/>
      <c r="Q567" s="265"/>
      <c r="R567" s="265"/>
      <c r="S567" s="265"/>
      <c r="T567" s="26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7" t="s">
        <v>184</v>
      </c>
      <c r="AU567" s="267" t="s">
        <v>85</v>
      </c>
      <c r="AV567" s="14" t="s">
        <v>85</v>
      </c>
      <c r="AW567" s="14" t="s">
        <v>34</v>
      </c>
      <c r="AX567" s="14" t="s">
        <v>77</v>
      </c>
      <c r="AY567" s="267" t="s">
        <v>173</v>
      </c>
    </row>
    <row r="568" s="15" customFormat="1">
      <c r="A568" s="15"/>
      <c r="B568" s="268"/>
      <c r="C568" s="269"/>
      <c r="D568" s="242" t="s">
        <v>184</v>
      </c>
      <c r="E568" s="270" t="s">
        <v>1</v>
      </c>
      <c r="F568" s="271" t="s">
        <v>187</v>
      </c>
      <c r="G568" s="269"/>
      <c r="H568" s="272">
        <v>1.7310000000000001</v>
      </c>
      <c r="I568" s="273"/>
      <c r="J568" s="269"/>
      <c r="K568" s="269"/>
      <c r="L568" s="274"/>
      <c r="M568" s="275"/>
      <c r="N568" s="276"/>
      <c r="O568" s="276"/>
      <c r="P568" s="276"/>
      <c r="Q568" s="276"/>
      <c r="R568" s="276"/>
      <c r="S568" s="276"/>
      <c r="T568" s="277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78" t="s">
        <v>184</v>
      </c>
      <c r="AU568" s="278" t="s">
        <v>85</v>
      </c>
      <c r="AV568" s="15" t="s">
        <v>180</v>
      </c>
      <c r="AW568" s="15" t="s">
        <v>34</v>
      </c>
      <c r="AX568" s="15" t="s">
        <v>21</v>
      </c>
      <c r="AY568" s="278" t="s">
        <v>173</v>
      </c>
    </row>
    <row r="569" s="2" customFormat="1">
      <c r="A569" s="39"/>
      <c r="B569" s="40"/>
      <c r="C569" s="229" t="s">
        <v>1177</v>
      </c>
      <c r="D569" s="229" t="s">
        <v>175</v>
      </c>
      <c r="E569" s="230" t="s">
        <v>546</v>
      </c>
      <c r="F569" s="231" t="s">
        <v>547</v>
      </c>
      <c r="G569" s="232" t="s">
        <v>194</v>
      </c>
      <c r="H569" s="233">
        <v>6.4100000000000001</v>
      </c>
      <c r="I569" s="234"/>
      <c r="J569" s="235">
        <f>ROUND(I569*H569,2)</f>
        <v>0</v>
      </c>
      <c r="K569" s="231" t="s">
        <v>179</v>
      </c>
      <c r="L569" s="45"/>
      <c r="M569" s="236" t="s">
        <v>1</v>
      </c>
      <c r="N569" s="237" t="s">
        <v>42</v>
      </c>
      <c r="O569" s="92"/>
      <c r="P569" s="238">
        <f>O569*H569</f>
        <v>0</v>
      </c>
      <c r="Q569" s="238">
        <v>0.000174</v>
      </c>
      <c r="R569" s="238">
        <f>Q569*H569</f>
        <v>0.00111534</v>
      </c>
      <c r="S569" s="238">
        <v>0</v>
      </c>
      <c r="T569" s="239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40" t="s">
        <v>180</v>
      </c>
      <c r="AT569" s="240" t="s">
        <v>175</v>
      </c>
      <c r="AU569" s="240" t="s">
        <v>85</v>
      </c>
      <c r="AY569" s="18" t="s">
        <v>173</v>
      </c>
      <c r="BE569" s="241">
        <f>IF(N569="základní",J569,0)</f>
        <v>0</v>
      </c>
      <c r="BF569" s="241">
        <f>IF(N569="snížená",J569,0)</f>
        <v>0</v>
      </c>
      <c r="BG569" s="241">
        <f>IF(N569="zákl. přenesená",J569,0)</f>
        <v>0</v>
      </c>
      <c r="BH569" s="241">
        <f>IF(N569="sníž. přenesená",J569,0)</f>
        <v>0</v>
      </c>
      <c r="BI569" s="241">
        <f>IF(N569="nulová",J569,0)</f>
        <v>0</v>
      </c>
      <c r="BJ569" s="18" t="s">
        <v>21</v>
      </c>
      <c r="BK569" s="241">
        <f>ROUND(I569*H569,2)</f>
        <v>0</v>
      </c>
      <c r="BL569" s="18" t="s">
        <v>180</v>
      </c>
      <c r="BM569" s="240" t="s">
        <v>1178</v>
      </c>
    </row>
    <row r="570" s="2" customFormat="1">
      <c r="A570" s="39"/>
      <c r="B570" s="40"/>
      <c r="C570" s="41"/>
      <c r="D570" s="242" t="s">
        <v>182</v>
      </c>
      <c r="E570" s="41"/>
      <c r="F570" s="243" t="s">
        <v>549</v>
      </c>
      <c r="G570" s="41"/>
      <c r="H570" s="41"/>
      <c r="I570" s="244"/>
      <c r="J570" s="41"/>
      <c r="K570" s="41"/>
      <c r="L570" s="45"/>
      <c r="M570" s="245"/>
      <c r="N570" s="246"/>
      <c r="O570" s="92"/>
      <c r="P570" s="92"/>
      <c r="Q570" s="92"/>
      <c r="R570" s="92"/>
      <c r="S570" s="92"/>
      <c r="T570" s="93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182</v>
      </c>
      <c r="AU570" s="18" t="s">
        <v>85</v>
      </c>
    </row>
    <row r="571" s="13" customFormat="1">
      <c r="A571" s="13"/>
      <c r="B571" s="247"/>
      <c r="C571" s="248"/>
      <c r="D571" s="242" t="s">
        <v>184</v>
      </c>
      <c r="E571" s="249" t="s">
        <v>1</v>
      </c>
      <c r="F571" s="250" t="s">
        <v>1174</v>
      </c>
      <c r="G571" s="248"/>
      <c r="H571" s="249" t="s">
        <v>1</v>
      </c>
      <c r="I571" s="251"/>
      <c r="J571" s="248"/>
      <c r="K571" s="248"/>
      <c r="L571" s="252"/>
      <c r="M571" s="253"/>
      <c r="N571" s="254"/>
      <c r="O571" s="254"/>
      <c r="P571" s="254"/>
      <c r="Q571" s="254"/>
      <c r="R571" s="254"/>
      <c r="S571" s="254"/>
      <c r="T571" s="25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6" t="s">
        <v>184</v>
      </c>
      <c r="AU571" s="256" t="s">
        <v>85</v>
      </c>
      <c r="AV571" s="13" t="s">
        <v>21</v>
      </c>
      <c r="AW571" s="13" t="s">
        <v>34</v>
      </c>
      <c r="AX571" s="13" t="s">
        <v>77</v>
      </c>
      <c r="AY571" s="256" t="s">
        <v>173</v>
      </c>
    </row>
    <row r="572" s="13" customFormat="1">
      <c r="A572" s="13"/>
      <c r="B572" s="247"/>
      <c r="C572" s="248"/>
      <c r="D572" s="242" t="s">
        <v>184</v>
      </c>
      <c r="E572" s="249" t="s">
        <v>1</v>
      </c>
      <c r="F572" s="250" t="s">
        <v>215</v>
      </c>
      <c r="G572" s="248"/>
      <c r="H572" s="249" t="s">
        <v>1</v>
      </c>
      <c r="I572" s="251"/>
      <c r="J572" s="248"/>
      <c r="K572" s="248"/>
      <c r="L572" s="252"/>
      <c r="M572" s="253"/>
      <c r="N572" s="254"/>
      <c r="O572" s="254"/>
      <c r="P572" s="254"/>
      <c r="Q572" s="254"/>
      <c r="R572" s="254"/>
      <c r="S572" s="254"/>
      <c r="T572" s="255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6" t="s">
        <v>184</v>
      </c>
      <c r="AU572" s="256" t="s">
        <v>85</v>
      </c>
      <c r="AV572" s="13" t="s">
        <v>21</v>
      </c>
      <c r="AW572" s="13" t="s">
        <v>34</v>
      </c>
      <c r="AX572" s="13" t="s">
        <v>77</v>
      </c>
      <c r="AY572" s="256" t="s">
        <v>173</v>
      </c>
    </row>
    <row r="573" s="14" customFormat="1">
      <c r="A573" s="14"/>
      <c r="B573" s="257"/>
      <c r="C573" s="258"/>
      <c r="D573" s="242" t="s">
        <v>184</v>
      </c>
      <c r="E573" s="259" t="s">
        <v>1</v>
      </c>
      <c r="F573" s="260" t="s">
        <v>1179</v>
      </c>
      <c r="G573" s="258"/>
      <c r="H573" s="261">
        <v>1.3100000000000001</v>
      </c>
      <c r="I573" s="262"/>
      <c r="J573" s="258"/>
      <c r="K573" s="258"/>
      <c r="L573" s="263"/>
      <c r="M573" s="264"/>
      <c r="N573" s="265"/>
      <c r="O573" s="265"/>
      <c r="P573" s="265"/>
      <c r="Q573" s="265"/>
      <c r="R573" s="265"/>
      <c r="S573" s="265"/>
      <c r="T573" s="266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7" t="s">
        <v>184</v>
      </c>
      <c r="AU573" s="267" t="s">
        <v>85</v>
      </c>
      <c r="AV573" s="14" t="s">
        <v>85</v>
      </c>
      <c r="AW573" s="14" t="s">
        <v>34</v>
      </c>
      <c r="AX573" s="14" t="s">
        <v>77</v>
      </c>
      <c r="AY573" s="267" t="s">
        <v>173</v>
      </c>
    </row>
    <row r="574" s="13" customFormat="1">
      <c r="A574" s="13"/>
      <c r="B574" s="247"/>
      <c r="C574" s="248"/>
      <c r="D574" s="242" t="s">
        <v>184</v>
      </c>
      <c r="E574" s="249" t="s">
        <v>1</v>
      </c>
      <c r="F574" s="250" t="s">
        <v>1130</v>
      </c>
      <c r="G574" s="248"/>
      <c r="H574" s="249" t="s">
        <v>1</v>
      </c>
      <c r="I574" s="251"/>
      <c r="J574" s="248"/>
      <c r="K574" s="248"/>
      <c r="L574" s="252"/>
      <c r="M574" s="253"/>
      <c r="N574" s="254"/>
      <c r="O574" s="254"/>
      <c r="P574" s="254"/>
      <c r="Q574" s="254"/>
      <c r="R574" s="254"/>
      <c r="S574" s="254"/>
      <c r="T574" s="25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6" t="s">
        <v>184</v>
      </c>
      <c r="AU574" s="256" t="s">
        <v>85</v>
      </c>
      <c r="AV574" s="13" t="s">
        <v>21</v>
      </c>
      <c r="AW574" s="13" t="s">
        <v>34</v>
      </c>
      <c r="AX574" s="13" t="s">
        <v>77</v>
      </c>
      <c r="AY574" s="256" t="s">
        <v>173</v>
      </c>
    </row>
    <row r="575" s="14" customFormat="1">
      <c r="A575" s="14"/>
      <c r="B575" s="257"/>
      <c r="C575" s="258"/>
      <c r="D575" s="242" t="s">
        <v>184</v>
      </c>
      <c r="E575" s="259" t="s">
        <v>1</v>
      </c>
      <c r="F575" s="260" t="s">
        <v>1180</v>
      </c>
      <c r="G575" s="258"/>
      <c r="H575" s="261">
        <v>5.0999999999999996</v>
      </c>
      <c r="I575" s="262"/>
      <c r="J575" s="258"/>
      <c r="K575" s="258"/>
      <c r="L575" s="263"/>
      <c r="M575" s="264"/>
      <c r="N575" s="265"/>
      <c r="O575" s="265"/>
      <c r="P575" s="265"/>
      <c r="Q575" s="265"/>
      <c r="R575" s="265"/>
      <c r="S575" s="265"/>
      <c r="T575" s="266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7" t="s">
        <v>184</v>
      </c>
      <c r="AU575" s="267" t="s">
        <v>85</v>
      </c>
      <c r="AV575" s="14" t="s">
        <v>85</v>
      </c>
      <c r="AW575" s="14" t="s">
        <v>34</v>
      </c>
      <c r="AX575" s="14" t="s">
        <v>77</v>
      </c>
      <c r="AY575" s="267" t="s">
        <v>173</v>
      </c>
    </row>
    <row r="576" s="15" customFormat="1">
      <c r="A576" s="15"/>
      <c r="B576" s="268"/>
      <c r="C576" s="269"/>
      <c r="D576" s="242" t="s">
        <v>184</v>
      </c>
      <c r="E576" s="270" t="s">
        <v>1</v>
      </c>
      <c r="F576" s="271" t="s">
        <v>187</v>
      </c>
      <c r="G576" s="269"/>
      <c r="H576" s="272">
        <v>6.4100000000000001</v>
      </c>
      <c r="I576" s="273"/>
      <c r="J576" s="269"/>
      <c r="K576" s="269"/>
      <c r="L576" s="274"/>
      <c r="M576" s="275"/>
      <c r="N576" s="276"/>
      <c r="O576" s="276"/>
      <c r="P576" s="276"/>
      <c r="Q576" s="276"/>
      <c r="R576" s="276"/>
      <c r="S576" s="276"/>
      <c r="T576" s="277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78" t="s">
        <v>184</v>
      </c>
      <c r="AU576" s="278" t="s">
        <v>85</v>
      </c>
      <c r="AV576" s="15" t="s">
        <v>180</v>
      </c>
      <c r="AW576" s="15" t="s">
        <v>34</v>
      </c>
      <c r="AX576" s="15" t="s">
        <v>21</v>
      </c>
      <c r="AY576" s="278" t="s">
        <v>173</v>
      </c>
    </row>
    <row r="577" s="2" customFormat="1">
      <c r="A577" s="39"/>
      <c r="B577" s="40"/>
      <c r="C577" s="229" t="s">
        <v>1181</v>
      </c>
      <c r="D577" s="229" t="s">
        <v>175</v>
      </c>
      <c r="E577" s="230" t="s">
        <v>552</v>
      </c>
      <c r="F577" s="231" t="s">
        <v>553</v>
      </c>
      <c r="G577" s="232" t="s">
        <v>516</v>
      </c>
      <c r="H577" s="233">
        <v>1</v>
      </c>
      <c r="I577" s="234"/>
      <c r="J577" s="235">
        <f>ROUND(I577*H577,2)</f>
        <v>0</v>
      </c>
      <c r="K577" s="231" t="s">
        <v>179</v>
      </c>
      <c r="L577" s="45"/>
      <c r="M577" s="236" t="s">
        <v>1</v>
      </c>
      <c r="N577" s="237" t="s">
        <v>42</v>
      </c>
      <c r="O577" s="92"/>
      <c r="P577" s="238">
        <f>O577*H577</f>
        <v>0</v>
      </c>
      <c r="Q577" s="238">
        <v>0.0064850000000000003</v>
      </c>
      <c r="R577" s="238">
        <f>Q577*H577</f>
        <v>0.0064850000000000003</v>
      </c>
      <c r="S577" s="238">
        <v>0</v>
      </c>
      <c r="T577" s="239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40" t="s">
        <v>180</v>
      </c>
      <c r="AT577" s="240" t="s">
        <v>175</v>
      </c>
      <c r="AU577" s="240" t="s">
        <v>85</v>
      </c>
      <c r="AY577" s="18" t="s">
        <v>173</v>
      </c>
      <c r="BE577" s="241">
        <f>IF(N577="základní",J577,0)</f>
        <v>0</v>
      </c>
      <c r="BF577" s="241">
        <f>IF(N577="snížená",J577,0)</f>
        <v>0</v>
      </c>
      <c r="BG577" s="241">
        <f>IF(N577="zákl. přenesená",J577,0)</f>
        <v>0</v>
      </c>
      <c r="BH577" s="241">
        <f>IF(N577="sníž. přenesená",J577,0)</f>
        <v>0</v>
      </c>
      <c r="BI577" s="241">
        <f>IF(N577="nulová",J577,0)</f>
        <v>0</v>
      </c>
      <c r="BJ577" s="18" t="s">
        <v>21</v>
      </c>
      <c r="BK577" s="241">
        <f>ROUND(I577*H577,2)</f>
        <v>0</v>
      </c>
      <c r="BL577" s="18" t="s">
        <v>180</v>
      </c>
      <c r="BM577" s="240" t="s">
        <v>1182</v>
      </c>
    </row>
    <row r="578" s="2" customFormat="1">
      <c r="A578" s="39"/>
      <c r="B578" s="40"/>
      <c r="C578" s="41"/>
      <c r="D578" s="242" t="s">
        <v>182</v>
      </c>
      <c r="E578" s="41"/>
      <c r="F578" s="243" t="s">
        <v>555</v>
      </c>
      <c r="G578" s="41"/>
      <c r="H578" s="41"/>
      <c r="I578" s="244"/>
      <c r="J578" s="41"/>
      <c r="K578" s="41"/>
      <c r="L578" s="45"/>
      <c r="M578" s="245"/>
      <c r="N578" s="246"/>
      <c r="O578" s="92"/>
      <c r="P578" s="92"/>
      <c r="Q578" s="92"/>
      <c r="R578" s="92"/>
      <c r="S578" s="92"/>
      <c r="T578" s="93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182</v>
      </c>
      <c r="AU578" s="18" t="s">
        <v>85</v>
      </c>
    </row>
    <row r="579" s="13" customFormat="1">
      <c r="A579" s="13"/>
      <c r="B579" s="247"/>
      <c r="C579" s="248"/>
      <c r="D579" s="242" t="s">
        <v>184</v>
      </c>
      <c r="E579" s="249" t="s">
        <v>1</v>
      </c>
      <c r="F579" s="250" t="s">
        <v>1183</v>
      </c>
      <c r="G579" s="248"/>
      <c r="H579" s="249" t="s">
        <v>1</v>
      </c>
      <c r="I579" s="251"/>
      <c r="J579" s="248"/>
      <c r="K579" s="248"/>
      <c r="L579" s="252"/>
      <c r="M579" s="253"/>
      <c r="N579" s="254"/>
      <c r="O579" s="254"/>
      <c r="P579" s="254"/>
      <c r="Q579" s="254"/>
      <c r="R579" s="254"/>
      <c r="S579" s="254"/>
      <c r="T579" s="255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6" t="s">
        <v>184</v>
      </c>
      <c r="AU579" s="256" t="s">
        <v>85</v>
      </c>
      <c r="AV579" s="13" t="s">
        <v>21</v>
      </c>
      <c r="AW579" s="13" t="s">
        <v>34</v>
      </c>
      <c r="AX579" s="13" t="s">
        <v>77</v>
      </c>
      <c r="AY579" s="256" t="s">
        <v>173</v>
      </c>
    </row>
    <row r="580" s="14" customFormat="1">
      <c r="A580" s="14"/>
      <c r="B580" s="257"/>
      <c r="C580" s="258"/>
      <c r="D580" s="242" t="s">
        <v>184</v>
      </c>
      <c r="E580" s="259" t="s">
        <v>1</v>
      </c>
      <c r="F580" s="260" t="s">
        <v>21</v>
      </c>
      <c r="G580" s="258"/>
      <c r="H580" s="261">
        <v>1</v>
      </c>
      <c r="I580" s="262"/>
      <c r="J580" s="258"/>
      <c r="K580" s="258"/>
      <c r="L580" s="263"/>
      <c r="M580" s="264"/>
      <c r="N580" s="265"/>
      <c r="O580" s="265"/>
      <c r="P580" s="265"/>
      <c r="Q580" s="265"/>
      <c r="R580" s="265"/>
      <c r="S580" s="265"/>
      <c r="T580" s="266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67" t="s">
        <v>184</v>
      </c>
      <c r="AU580" s="267" t="s">
        <v>85</v>
      </c>
      <c r="AV580" s="14" t="s">
        <v>85</v>
      </c>
      <c r="AW580" s="14" t="s">
        <v>34</v>
      </c>
      <c r="AX580" s="14" t="s">
        <v>77</v>
      </c>
      <c r="AY580" s="267" t="s">
        <v>173</v>
      </c>
    </row>
    <row r="581" s="15" customFormat="1">
      <c r="A581" s="15"/>
      <c r="B581" s="268"/>
      <c r="C581" s="269"/>
      <c r="D581" s="242" t="s">
        <v>184</v>
      </c>
      <c r="E581" s="270" t="s">
        <v>1</v>
      </c>
      <c r="F581" s="271" t="s">
        <v>187</v>
      </c>
      <c r="G581" s="269"/>
      <c r="H581" s="272">
        <v>1</v>
      </c>
      <c r="I581" s="273"/>
      <c r="J581" s="269"/>
      <c r="K581" s="269"/>
      <c r="L581" s="274"/>
      <c r="M581" s="275"/>
      <c r="N581" s="276"/>
      <c r="O581" s="276"/>
      <c r="P581" s="276"/>
      <c r="Q581" s="276"/>
      <c r="R581" s="276"/>
      <c r="S581" s="276"/>
      <c r="T581" s="277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78" t="s">
        <v>184</v>
      </c>
      <c r="AU581" s="278" t="s">
        <v>85</v>
      </c>
      <c r="AV581" s="15" t="s">
        <v>180</v>
      </c>
      <c r="AW581" s="15" t="s">
        <v>34</v>
      </c>
      <c r="AX581" s="15" t="s">
        <v>21</v>
      </c>
      <c r="AY581" s="278" t="s">
        <v>173</v>
      </c>
    </row>
    <row r="582" s="2" customFormat="1" ht="16.5" customHeight="1">
      <c r="A582" s="39"/>
      <c r="B582" s="40"/>
      <c r="C582" s="229" t="s">
        <v>1184</v>
      </c>
      <c r="D582" s="229" t="s">
        <v>175</v>
      </c>
      <c r="E582" s="230" t="s">
        <v>563</v>
      </c>
      <c r="F582" s="231" t="s">
        <v>564</v>
      </c>
      <c r="G582" s="232" t="s">
        <v>210</v>
      </c>
      <c r="H582" s="233">
        <v>30.940000000000001</v>
      </c>
      <c r="I582" s="234"/>
      <c r="J582" s="235">
        <f>ROUND(I582*H582,2)</f>
        <v>0</v>
      </c>
      <c r="K582" s="231" t="s">
        <v>179</v>
      </c>
      <c r="L582" s="45"/>
      <c r="M582" s="236" t="s">
        <v>1</v>
      </c>
      <c r="N582" s="237" t="s">
        <v>42</v>
      </c>
      <c r="O582" s="92"/>
      <c r="P582" s="238">
        <f>O582*H582</f>
        <v>0</v>
      </c>
      <c r="Q582" s="238">
        <v>0.12</v>
      </c>
      <c r="R582" s="238">
        <f>Q582*H582</f>
        <v>3.7128000000000001</v>
      </c>
      <c r="S582" s="238">
        <v>2.4900000000000002</v>
      </c>
      <c r="T582" s="239">
        <f>S582*H582</f>
        <v>77.040600000000012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40" t="s">
        <v>180</v>
      </c>
      <c r="AT582" s="240" t="s">
        <v>175</v>
      </c>
      <c r="AU582" s="240" t="s">
        <v>85</v>
      </c>
      <c r="AY582" s="18" t="s">
        <v>173</v>
      </c>
      <c r="BE582" s="241">
        <f>IF(N582="základní",J582,0)</f>
        <v>0</v>
      </c>
      <c r="BF582" s="241">
        <f>IF(N582="snížená",J582,0)</f>
        <v>0</v>
      </c>
      <c r="BG582" s="241">
        <f>IF(N582="zákl. přenesená",J582,0)</f>
        <v>0</v>
      </c>
      <c r="BH582" s="241">
        <f>IF(N582="sníž. přenesená",J582,0)</f>
        <v>0</v>
      </c>
      <c r="BI582" s="241">
        <f>IF(N582="nulová",J582,0)</f>
        <v>0</v>
      </c>
      <c r="BJ582" s="18" t="s">
        <v>21</v>
      </c>
      <c r="BK582" s="241">
        <f>ROUND(I582*H582,2)</f>
        <v>0</v>
      </c>
      <c r="BL582" s="18" t="s">
        <v>180</v>
      </c>
      <c r="BM582" s="240" t="s">
        <v>1185</v>
      </c>
    </row>
    <row r="583" s="2" customFormat="1">
      <c r="A583" s="39"/>
      <c r="B583" s="40"/>
      <c r="C583" s="41"/>
      <c r="D583" s="242" t="s">
        <v>182</v>
      </c>
      <c r="E583" s="41"/>
      <c r="F583" s="243" t="s">
        <v>566</v>
      </c>
      <c r="G583" s="41"/>
      <c r="H583" s="41"/>
      <c r="I583" s="244"/>
      <c r="J583" s="41"/>
      <c r="K583" s="41"/>
      <c r="L583" s="45"/>
      <c r="M583" s="245"/>
      <c r="N583" s="246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182</v>
      </c>
      <c r="AU583" s="18" t="s">
        <v>85</v>
      </c>
    </row>
    <row r="584" s="13" customFormat="1">
      <c r="A584" s="13"/>
      <c r="B584" s="247"/>
      <c r="C584" s="248"/>
      <c r="D584" s="242" t="s">
        <v>184</v>
      </c>
      <c r="E584" s="249" t="s">
        <v>1</v>
      </c>
      <c r="F584" s="250" t="s">
        <v>219</v>
      </c>
      <c r="G584" s="248"/>
      <c r="H584" s="249" t="s">
        <v>1</v>
      </c>
      <c r="I584" s="251"/>
      <c r="J584" s="248"/>
      <c r="K584" s="248"/>
      <c r="L584" s="252"/>
      <c r="M584" s="253"/>
      <c r="N584" s="254"/>
      <c r="O584" s="254"/>
      <c r="P584" s="254"/>
      <c r="Q584" s="254"/>
      <c r="R584" s="254"/>
      <c r="S584" s="254"/>
      <c r="T584" s="255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6" t="s">
        <v>184</v>
      </c>
      <c r="AU584" s="256" t="s">
        <v>85</v>
      </c>
      <c r="AV584" s="13" t="s">
        <v>21</v>
      </c>
      <c r="AW584" s="13" t="s">
        <v>34</v>
      </c>
      <c r="AX584" s="13" t="s">
        <v>77</v>
      </c>
      <c r="AY584" s="256" t="s">
        <v>173</v>
      </c>
    </row>
    <row r="585" s="14" customFormat="1">
      <c r="A585" s="14"/>
      <c r="B585" s="257"/>
      <c r="C585" s="258"/>
      <c r="D585" s="242" t="s">
        <v>184</v>
      </c>
      <c r="E585" s="259" t="s">
        <v>1</v>
      </c>
      <c r="F585" s="260" t="s">
        <v>1186</v>
      </c>
      <c r="G585" s="258"/>
      <c r="H585" s="261">
        <v>15.68</v>
      </c>
      <c r="I585" s="262"/>
      <c r="J585" s="258"/>
      <c r="K585" s="258"/>
      <c r="L585" s="263"/>
      <c r="M585" s="264"/>
      <c r="N585" s="265"/>
      <c r="O585" s="265"/>
      <c r="P585" s="265"/>
      <c r="Q585" s="265"/>
      <c r="R585" s="265"/>
      <c r="S585" s="265"/>
      <c r="T585" s="266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7" t="s">
        <v>184</v>
      </c>
      <c r="AU585" s="267" t="s">
        <v>85</v>
      </c>
      <c r="AV585" s="14" t="s">
        <v>85</v>
      </c>
      <c r="AW585" s="14" t="s">
        <v>34</v>
      </c>
      <c r="AX585" s="14" t="s">
        <v>77</v>
      </c>
      <c r="AY585" s="267" t="s">
        <v>173</v>
      </c>
    </row>
    <row r="586" s="13" customFormat="1">
      <c r="A586" s="13"/>
      <c r="B586" s="247"/>
      <c r="C586" s="248"/>
      <c r="D586" s="242" t="s">
        <v>184</v>
      </c>
      <c r="E586" s="249" t="s">
        <v>1</v>
      </c>
      <c r="F586" s="250" t="s">
        <v>818</v>
      </c>
      <c r="G586" s="248"/>
      <c r="H586" s="249" t="s">
        <v>1</v>
      </c>
      <c r="I586" s="251"/>
      <c r="J586" s="248"/>
      <c r="K586" s="248"/>
      <c r="L586" s="252"/>
      <c r="M586" s="253"/>
      <c r="N586" s="254"/>
      <c r="O586" s="254"/>
      <c r="P586" s="254"/>
      <c r="Q586" s="254"/>
      <c r="R586" s="254"/>
      <c r="S586" s="254"/>
      <c r="T586" s="255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6" t="s">
        <v>184</v>
      </c>
      <c r="AU586" s="256" t="s">
        <v>85</v>
      </c>
      <c r="AV586" s="13" t="s">
        <v>21</v>
      </c>
      <c r="AW586" s="13" t="s">
        <v>34</v>
      </c>
      <c r="AX586" s="13" t="s">
        <v>77</v>
      </c>
      <c r="AY586" s="256" t="s">
        <v>173</v>
      </c>
    </row>
    <row r="587" s="14" customFormat="1">
      <c r="A587" s="14"/>
      <c r="B587" s="257"/>
      <c r="C587" s="258"/>
      <c r="D587" s="242" t="s">
        <v>184</v>
      </c>
      <c r="E587" s="259" t="s">
        <v>1</v>
      </c>
      <c r="F587" s="260" t="s">
        <v>1187</v>
      </c>
      <c r="G587" s="258"/>
      <c r="H587" s="261">
        <v>12.42</v>
      </c>
      <c r="I587" s="262"/>
      <c r="J587" s="258"/>
      <c r="K587" s="258"/>
      <c r="L587" s="263"/>
      <c r="M587" s="264"/>
      <c r="N587" s="265"/>
      <c r="O587" s="265"/>
      <c r="P587" s="265"/>
      <c r="Q587" s="265"/>
      <c r="R587" s="265"/>
      <c r="S587" s="265"/>
      <c r="T587" s="266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7" t="s">
        <v>184</v>
      </c>
      <c r="AU587" s="267" t="s">
        <v>85</v>
      </c>
      <c r="AV587" s="14" t="s">
        <v>85</v>
      </c>
      <c r="AW587" s="14" t="s">
        <v>34</v>
      </c>
      <c r="AX587" s="14" t="s">
        <v>77</v>
      </c>
      <c r="AY587" s="267" t="s">
        <v>173</v>
      </c>
    </row>
    <row r="588" s="13" customFormat="1">
      <c r="A588" s="13"/>
      <c r="B588" s="247"/>
      <c r="C588" s="248"/>
      <c r="D588" s="242" t="s">
        <v>184</v>
      </c>
      <c r="E588" s="249" t="s">
        <v>1</v>
      </c>
      <c r="F588" s="250" t="s">
        <v>820</v>
      </c>
      <c r="G588" s="248"/>
      <c r="H588" s="249" t="s">
        <v>1</v>
      </c>
      <c r="I588" s="251"/>
      <c r="J588" s="248"/>
      <c r="K588" s="248"/>
      <c r="L588" s="252"/>
      <c r="M588" s="253"/>
      <c r="N588" s="254"/>
      <c r="O588" s="254"/>
      <c r="P588" s="254"/>
      <c r="Q588" s="254"/>
      <c r="R588" s="254"/>
      <c r="S588" s="254"/>
      <c r="T588" s="255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6" t="s">
        <v>184</v>
      </c>
      <c r="AU588" s="256" t="s">
        <v>85</v>
      </c>
      <c r="AV588" s="13" t="s">
        <v>21</v>
      </c>
      <c r="AW588" s="13" t="s">
        <v>34</v>
      </c>
      <c r="AX588" s="13" t="s">
        <v>77</v>
      </c>
      <c r="AY588" s="256" t="s">
        <v>173</v>
      </c>
    </row>
    <row r="589" s="14" customFormat="1">
      <c r="A589" s="14"/>
      <c r="B589" s="257"/>
      <c r="C589" s="258"/>
      <c r="D589" s="242" t="s">
        <v>184</v>
      </c>
      <c r="E589" s="259" t="s">
        <v>1</v>
      </c>
      <c r="F589" s="260" t="s">
        <v>1188</v>
      </c>
      <c r="G589" s="258"/>
      <c r="H589" s="261">
        <v>2.8399999999999999</v>
      </c>
      <c r="I589" s="262"/>
      <c r="J589" s="258"/>
      <c r="K589" s="258"/>
      <c r="L589" s="263"/>
      <c r="M589" s="264"/>
      <c r="N589" s="265"/>
      <c r="O589" s="265"/>
      <c r="P589" s="265"/>
      <c r="Q589" s="265"/>
      <c r="R589" s="265"/>
      <c r="S589" s="265"/>
      <c r="T589" s="266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7" t="s">
        <v>184</v>
      </c>
      <c r="AU589" s="267" t="s">
        <v>85</v>
      </c>
      <c r="AV589" s="14" t="s">
        <v>85</v>
      </c>
      <c r="AW589" s="14" t="s">
        <v>34</v>
      </c>
      <c r="AX589" s="14" t="s">
        <v>77</v>
      </c>
      <c r="AY589" s="267" t="s">
        <v>173</v>
      </c>
    </row>
    <row r="590" s="15" customFormat="1">
      <c r="A590" s="15"/>
      <c r="B590" s="268"/>
      <c r="C590" s="269"/>
      <c r="D590" s="242" t="s">
        <v>184</v>
      </c>
      <c r="E590" s="270" t="s">
        <v>1</v>
      </c>
      <c r="F590" s="271" t="s">
        <v>187</v>
      </c>
      <c r="G590" s="269"/>
      <c r="H590" s="272">
        <v>30.940000000000001</v>
      </c>
      <c r="I590" s="273"/>
      <c r="J590" s="269"/>
      <c r="K590" s="269"/>
      <c r="L590" s="274"/>
      <c r="M590" s="275"/>
      <c r="N590" s="276"/>
      <c r="O590" s="276"/>
      <c r="P590" s="276"/>
      <c r="Q590" s="276"/>
      <c r="R590" s="276"/>
      <c r="S590" s="276"/>
      <c r="T590" s="277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78" t="s">
        <v>184</v>
      </c>
      <c r="AU590" s="278" t="s">
        <v>85</v>
      </c>
      <c r="AV590" s="15" t="s">
        <v>180</v>
      </c>
      <c r="AW590" s="15" t="s">
        <v>34</v>
      </c>
      <c r="AX590" s="15" t="s">
        <v>21</v>
      </c>
      <c r="AY590" s="278" t="s">
        <v>173</v>
      </c>
    </row>
    <row r="591" s="2" customFormat="1" ht="16.5" customHeight="1">
      <c r="A591" s="39"/>
      <c r="B591" s="40"/>
      <c r="C591" s="229" t="s">
        <v>1189</v>
      </c>
      <c r="D591" s="229" t="s">
        <v>175</v>
      </c>
      <c r="E591" s="230" t="s">
        <v>1190</v>
      </c>
      <c r="F591" s="231" t="s">
        <v>1191</v>
      </c>
      <c r="G591" s="232" t="s">
        <v>210</v>
      </c>
      <c r="H591" s="233">
        <v>22.831</v>
      </c>
      <c r="I591" s="234"/>
      <c r="J591" s="235">
        <f>ROUND(I591*H591,2)</f>
        <v>0</v>
      </c>
      <c r="K591" s="231" t="s">
        <v>179</v>
      </c>
      <c r="L591" s="45"/>
      <c r="M591" s="236" t="s">
        <v>1</v>
      </c>
      <c r="N591" s="237" t="s">
        <v>42</v>
      </c>
      <c r="O591" s="92"/>
      <c r="P591" s="238">
        <f>O591*H591</f>
        <v>0</v>
      </c>
      <c r="Q591" s="238">
        <v>0.12</v>
      </c>
      <c r="R591" s="238">
        <f>Q591*H591</f>
        <v>2.7397199999999997</v>
      </c>
      <c r="S591" s="238">
        <v>2.2000000000000002</v>
      </c>
      <c r="T591" s="239">
        <f>S591*H591</f>
        <v>50.228200000000001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40" t="s">
        <v>180</v>
      </c>
      <c r="AT591" s="240" t="s">
        <v>175</v>
      </c>
      <c r="AU591" s="240" t="s">
        <v>85</v>
      </c>
      <c r="AY591" s="18" t="s">
        <v>173</v>
      </c>
      <c r="BE591" s="241">
        <f>IF(N591="základní",J591,0)</f>
        <v>0</v>
      </c>
      <c r="BF591" s="241">
        <f>IF(N591="snížená",J591,0)</f>
        <v>0</v>
      </c>
      <c r="BG591" s="241">
        <f>IF(N591="zákl. přenesená",J591,0)</f>
        <v>0</v>
      </c>
      <c r="BH591" s="241">
        <f>IF(N591="sníž. přenesená",J591,0)</f>
        <v>0</v>
      </c>
      <c r="BI591" s="241">
        <f>IF(N591="nulová",J591,0)</f>
        <v>0</v>
      </c>
      <c r="BJ591" s="18" t="s">
        <v>21</v>
      </c>
      <c r="BK591" s="241">
        <f>ROUND(I591*H591,2)</f>
        <v>0</v>
      </c>
      <c r="BL591" s="18" t="s">
        <v>180</v>
      </c>
      <c r="BM591" s="240" t="s">
        <v>1192</v>
      </c>
    </row>
    <row r="592" s="2" customFormat="1">
      <c r="A592" s="39"/>
      <c r="B592" s="40"/>
      <c r="C592" s="41"/>
      <c r="D592" s="242" t="s">
        <v>182</v>
      </c>
      <c r="E592" s="41"/>
      <c r="F592" s="243" t="s">
        <v>1193</v>
      </c>
      <c r="G592" s="41"/>
      <c r="H592" s="41"/>
      <c r="I592" s="244"/>
      <c r="J592" s="41"/>
      <c r="K592" s="41"/>
      <c r="L592" s="45"/>
      <c r="M592" s="245"/>
      <c r="N592" s="246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182</v>
      </c>
      <c r="AU592" s="18" t="s">
        <v>85</v>
      </c>
    </row>
    <row r="593" s="13" customFormat="1">
      <c r="A593" s="13"/>
      <c r="B593" s="247"/>
      <c r="C593" s="248"/>
      <c r="D593" s="242" t="s">
        <v>184</v>
      </c>
      <c r="E593" s="249" t="s">
        <v>1</v>
      </c>
      <c r="F593" s="250" t="s">
        <v>1194</v>
      </c>
      <c r="G593" s="248"/>
      <c r="H593" s="249" t="s">
        <v>1</v>
      </c>
      <c r="I593" s="251"/>
      <c r="J593" s="248"/>
      <c r="K593" s="248"/>
      <c r="L593" s="252"/>
      <c r="M593" s="253"/>
      <c r="N593" s="254"/>
      <c r="O593" s="254"/>
      <c r="P593" s="254"/>
      <c r="Q593" s="254"/>
      <c r="R593" s="254"/>
      <c r="S593" s="254"/>
      <c r="T593" s="25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6" t="s">
        <v>184</v>
      </c>
      <c r="AU593" s="256" t="s">
        <v>85</v>
      </c>
      <c r="AV593" s="13" t="s">
        <v>21</v>
      </c>
      <c r="AW593" s="13" t="s">
        <v>34</v>
      </c>
      <c r="AX593" s="13" t="s">
        <v>77</v>
      </c>
      <c r="AY593" s="256" t="s">
        <v>173</v>
      </c>
    </row>
    <row r="594" s="14" customFormat="1">
      <c r="A594" s="14"/>
      <c r="B594" s="257"/>
      <c r="C594" s="258"/>
      <c r="D594" s="242" t="s">
        <v>184</v>
      </c>
      <c r="E594" s="259" t="s">
        <v>1</v>
      </c>
      <c r="F594" s="260" t="s">
        <v>1195</v>
      </c>
      <c r="G594" s="258"/>
      <c r="H594" s="261">
        <v>4.8369999999999997</v>
      </c>
      <c r="I594" s="262"/>
      <c r="J594" s="258"/>
      <c r="K594" s="258"/>
      <c r="L594" s="263"/>
      <c r="M594" s="264"/>
      <c r="N594" s="265"/>
      <c r="O594" s="265"/>
      <c r="P594" s="265"/>
      <c r="Q594" s="265"/>
      <c r="R594" s="265"/>
      <c r="S594" s="265"/>
      <c r="T594" s="266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7" t="s">
        <v>184</v>
      </c>
      <c r="AU594" s="267" t="s">
        <v>85</v>
      </c>
      <c r="AV594" s="14" t="s">
        <v>85</v>
      </c>
      <c r="AW594" s="14" t="s">
        <v>34</v>
      </c>
      <c r="AX594" s="14" t="s">
        <v>77</v>
      </c>
      <c r="AY594" s="267" t="s">
        <v>173</v>
      </c>
    </row>
    <row r="595" s="14" customFormat="1">
      <c r="A595" s="14"/>
      <c r="B595" s="257"/>
      <c r="C595" s="258"/>
      <c r="D595" s="242" t="s">
        <v>184</v>
      </c>
      <c r="E595" s="259" t="s">
        <v>1</v>
      </c>
      <c r="F595" s="260" t="s">
        <v>1196</v>
      </c>
      <c r="G595" s="258"/>
      <c r="H595" s="261">
        <v>5.3369999999999997</v>
      </c>
      <c r="I595" s="262"/>
      <c r="J595" s="258"/>
      <c r="K595" s="258"/>
      <c r="L595" s="263"/>
      <c r="M595" s="264"/>
      <c r="N595" s="265"/>
      <c r="O595" s="265"/>
      <c r="P595" s="265"/>
      <c r="Q595" s="265"/>
      <c r="R595" s="265"/>
      <c r="S595" s="265"/>
      <c r="T595" s="266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67" t="s">
        <v>184</v>
      </c>
      <c r="AU595" s="267" t="s">
        <v>85</v>
      </c>
      <c r="AV595" s="14" t="s">
        <v>85</v>
      </c>
      <c r="AW595" s="14" t="s">
        <v>34</v>
      </c>
      <c r="AX595" s="14" t="s">
        <v>77</v>
      </c>
      <c r="AY595" s="267" t="s">
        <v>173</v>
      </c>
    </row>
    <row r="596" s="13" customFormat="1">
      <c r="A596" s="13"/>
      <c r="B596" s="247"/>
      <c r="C596" s="248"/>
      <c r="D596" s="242" t="s">
        <v>184</v>
      </c>
      <c r="E596" s="249" t="s">
        <v>1</v>
      </c>
      <c r="F596" s="250" t="s">
        <v>943</v>
      </c>
      <c r="G596" s="248"/>
      <c r="H596" s="249" t="s">
        <v>1</v>
      </c>
      <c r="I596" s="251"/>
      <c r="J596" s="248"/>
      <c r="K596" s="248"/>
      <c r="L596" s="252"/>
      <c r="M596" s="253"/>
      <c r="N596" s="254"/>
      <c r="O596" s="254"/>
      <c r="P596" s="254"/>
      <c r="Q596" s="254"/>
      <c r="R596" s="254"/>
      <c r="S596" s="254"/>
      <c r="T596" s="255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6" t="s">
        <v>184</v>
      </c>
      <c r="AU596" s="256" t="s">
        <v>85</v>
      </c>
      <c r="AV596" s="13" t="s">
        <v>21</v>
      </c>
      <c r="AW596" s="13" t="s">
        <v>34</v>
      </c>
      <c r="AX596" s="13" t="s">
        <v>77</v>
      </c>
      <c r="AY596" s="256" t="s">
        <v>173</v>
      </c>
    </row>
    <row r="597" s="14" customFormat="1">
      <c r="A597" s="14"/>
      <c r="B597" s="257"/>
      <c r="C597" s="258"/>
      <c r="D597" s="242" t="s">
        <v>184</v>
      </c>
      <c r="E597" s="259" t="s">
        <v>1</v>
      </c>
      <c r="F597" s="260" t="s">
        <v>1197</v>
      </c>
      <c r="G597" s="258"/>
      <c r="H597" s="261">
        <v>5.9290000000000003</v>
      </c>
      <c r="I597" s="262"/>
      <c r="J597" s="258"/>
      <c r="K597" s="258"/>
      <c r="L597" s="263"/>
      <c r="M597" s="264"/>
      <c r="N597" s="265"/>
      <c r="O597" s="265"/>
      <c r="P597" s="265"/>
      <c r="Q597" s="265"/>
      <c r="R597" s="265"/>
      <c r="S597" s="265"/>
      <c r="T597" s="266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7" t="s">
        <v>184</v>
      </c>
      <c r="AU597" s="267" t="s">
        <v>85</v>
      </c>
      <c r="AV597" s="14" t="s">
        <v>85</v>
      </c>
      <c r="AW597" s="14" t="s">
        <v>34</v>
      </c>
      <c r="AX597" s="14" t="s">
        <v>77</v>
      </c>
      <c r="AY597" s="267" t="s">
        <v>173</v>
      </c>
    </row>
    <row r="598" s="14" customFormat="1">
      <c r="A598" s="14"/>
      <c r="B598" s="257"/>
      <c r="C598" s="258"/>
      <c r="D598" s="242" t="s">
        <v>184</v>
      </c>
      <c r="E598" s="259" t="s">
        <v>1</v>
      </c>
      <c r="F598" s="260" t="s">
        <v>1198</v>
      </c>
      <c r="G598" s="258"/>
      <c r="H598" s="261">
        <v>6.7279999999999998</v>
      </c>
      <c r="I598" s="262"/>
      <c r="J598" s="258"/>
      <c r="K598" s="258"/>
      <c r="L598" s="263"/>
      <c r="M598" s="264"/>
      <c r="N598" s="265"/>
      <c r="O598" s="265"/>
      <c r="P598" s="265"/>
      <c r="Q598" s="265"/>
      <c r="R598" s="265"/>
      <c r="S598" s="265"/>
      <c r="T598" s="266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7" t="s">
        <v>184</v>
      </c>
      <c r="AU598" s="267" t="s">
        <v>85</v>
      </c>
      <c r="AV598" s="14" t="s">
        <v>85</v>
      </c>
      <c r="AW598" s="14" t="s">
        <v>34</v>
      </c>
      <c r="AX598" s="14" t="s">
        <v>77</v>
      </c>
      <c r="AY598" s="267" t="s">
        <v>173</v>
      </c>
    </row>
    <row r="599" s="15" customFormat="1">
      <c r="A599" s="15"/>
      <c r="B599" s="268"/>
      <c r="C599" s="269"/>
      <c r="D599" s="242" t="s">
        <v>184</v>
      </c>
      <c r="E599" s="270" t="s">
        <v>1</v>
      </c>
      <c r="F599" s="271" t="s">
        <v>187</v>
      </c>
      <c r="G599" s="269"/>
      <c r="H599" s="272">
        <v>22.831</v>
      </c>
      <c r="I599" s="273"/>
      <c r="J599" s="269"/>
      <c r="K599" s="269"/>
      <c r="L599" s="274"/>
      <c r="M599" s="275"/>
      <c r="N599" s="276"/>
      <c r="O599" s="276"/>
      <c r="P599" s="276"/>
      <c r="Q599" s="276"/>
      <c r="R599" s="276"/>
      <c r="S599" s="276"/>
      <c r="T599" s="277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78" t="s">
        <v>184</v>
      </c>
      <c r="AU599" s="278" t="s">
        <v>85</v>
      </c>
      <c r="AV599" s="15" t="s">
        <v>180</v>
      </c>
      <c r="AW599" s="15" t="s">
        <v>34</v>
      </c>
      <c r="AX599" s="15" t="s">
        <v>21</v>
      </c>
      <c r="AY599" s="278" t="s">
        <v>173</v>
      </c>
    </row>
    <row r="600" s="2" customFormat="1" ht="16.5" customHeight="1">
      <c r="A600" s="39"/>
      <c r="B600" s="40"/>
      <c r="C600" s="229" t="s">
        <v>1199</v>
      </c>
      <c r="D600" s="229" t="s">
        <v>175</v>
      </c>
      <c r="E600" s="230" t="s">
        <v>1200</v>
      </c>
      <c r="F600" s="231" t="s">
        <v>1201</v>
      </c>
      <c r="G600" s="232" t="s">
        <v>210</v>
      </c>
      <c r="H600" s="233">
        <v>11.311999999999999</v>
      </c>
      <c r="I600" s="234"/>
      <c r="J600" s="235">
        <f>ROUND(I600*H600,2)</f>
        <v>0</v>
      </c>
      <c r="K600" s="231" t="s">
        <v>179</v>
      </c>
      <c r="L600" s="45"/>
      <c r="M600" s="236" t="s">
        <v>1</v>
      </c>
      <c r="N600" s="237" t="s">
        <v>42</v>
      </c>
      <c r="O600" s="92"/>
      <c r="P600" s="238">
        <f>O600*H600</f>
        <v>0</v>
      </c>
      <c r="Q600" s="238">
        <v>0.121711072</v>
      </c>
      <c r="R600" s="238">
        <f>Q600*H600</f>
        <v>1.3767956464639999</v>
      </c>
      <c r="S600" s="238">
        <v>2.3999999999999999</v>
      </c>
      <c r="T600" s="239">
        <f>S600*H600</f>
        <v>27.148799999999998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0" t="s">
        <v>180</v>
      </c>
      <c r="AT600" s="240" t="s">
        <v>175</v>
      </c>
      <c r="AU600" s="240" t="s">
        <v>85</v>
      </c>
      <c r="AY600" s="18" t="s">
        <v>173</v>
      </c>
      <c r="BE600" s="241">
        <f>IF(N600="základní",J600,0)</f>
        <v>0</v>
      </c>
      <c r="BF600" s="241">
        <f>IF(N600="snížená",J600,0)</f>
        <v>0</v>
      </c>
      <c r="BG600" s="241">
        <f>IF(N600="zákl. přenesená",J600,0)</f>
        <v>0</v>
      </c>
      <c r="BH600" s="241">
        <f>IF(N600="sníž. přenesená",J600,0)</f>
        <v>0</v>
      </c>
      <c r="BI600" s="241">
        <f>IF(N600="nulová",J600,0)</f>
        <v>0</v>
      </c>
      <c r="BJ600" s="18" t="s">
        <v>21</v>
      </c>
      <c r="BK600" s="241">
        <f>ROUND(I600*H600,2)</f>
        <v>0</v>
      </c>
      <c r="BL600" s="18" t="s">
        <v>180</v>
      </c>
      <c r="BM600" s="240" t="s">
        <v>1202</v>
      </c>
    </row>
    <row r="601" s="2" customFormat="1">
      <c r="A601" s="39"/>
      <c r="B601" s="40"/>
      <c r="C601" s="41"/>
      <c r="D601" s="242" t="s">
        <v>182</v>
      </c>
      <c r="E601" s="41"/>
      <c r="F601" s="243" t="s">
        <v>1203</v>
      </c>
      <c r="G601" s="41"/>
      <c r="H601" s="41"/>
      <c r="I601" s="244"/>
      <c r="J601" s="41"/>
      <c r="K601" s="41"/>
      <c r="L601" s="45"/>
      <c r="M601" s="245"/>
      <c r="N601" s="246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182</v>
      </c>
      <c r="AU601" s="18" t="s">
        <v>85</v>
      </c>
    </row>
    <row r="602" s="13" customFormat="1">
      <c r="A602" s="13"/>
      <c r="B602" s="247"/>
      <c r="C602" s="248"/>
      <c r="D602" s="242" t="s">
        <v>184</v>
      </c>
      <c r="E602" s="249" t="s">
        <v>1</v>
      </c>
      <c r="F602" s="250" t="s">
        <v>822</v>
      </c>
      <c r="G602" s="248"/>
      <c r="H602" s="249" t="s">
        <v>1</v>
      </c>
      <c r="I602" s="251"/>
      <c r="J602" s="248"/>
      <c r="K602" s="248"/>
      <c r="L602" s="252"/>
      <c r="M602" s="253"/>
      <c r="N602" s="254"/>
      <c r="O602" s="254"/>
      <c r="P602" s="254"/>
      <c r="Q602" s="254"/>
      <c r="R602" s="254"/>
      <c r="S602" s="254"/>
      <c r="T602" s="25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56" t="s">
        <v>184</v>
      </c>
      <c r="AU602" s="256" t="s">
        <v>85</v>
      </c>
      <c r="AV602" s="13" t="s">
        <v>21</v>
      </c>
      <c r="AW602" s="13" t="s">
        <v>34</v>
      </c>
      <c r="AX602" s="13" t="s">
        <v>77</v>
      </c>
      <c r="AY602" s="256" t="s">
        <v>173</v>
      </c>
    </row>
    <row r="603" s="14" customFormat="1">
      <c r="A603" s="14"/>
      <c r="B603" s="257"/>
      <c r="C603" s="258"/>
      <c r="D603" s="242" t="s">
        <v>184</v>
      </c>
      <c r="E603" s="259" t="s">
        <v>1</v>
      </c>
      <c r="F603" s="260" t="s">
        <v>1204</v>
      </c>
      <c r="G603" s="258"/>
      <c r="H603" s="261">
        <v>6.2720000000000002</v>
      </c>
      <c r="I603" s="262"/>
      <c r="J603" s="258"/>
      <c r="K603" s="258"/>
      <c r="L603" s="263"/>
      <c r="M603" s="264"/>
      <c r="N603" s="265"/>
      <c r="O603" s="265"/>
      <c r="P603" s="265"/>
      <c r="Q603" s="265"/>
      <c r="R603" s="265"/>
      <c r="S603" s="265"/>
      <c r="T603" s="266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67" t="s">
        <v>184</v>
      </c>
      <c r="AU603" s="267" t="s">
        <v>85</v>
      </c>
      <c r="AV603" s="14" t="s">
        <v>85</v>
      </c>
      <c r="AW603" s="14" t="s">
        <v>34</v>
      </c>
      <c r="AX603" s="14" t="s">
        <v>77</v>
      </c>
      <c r="AY603" s="267" t="s">
        <v>173</v>
      </c>
    </row>
    <row r="604" s="13" customFormat="1">
      <c r="A604" s="13"/>
      <c r="B604" s="247"/>
      <c r="C604" s="248"/>
      <c r="D604" s="242" t="s">
        <v>184</v>
      </c>
      <c r="E604" s="249" t="s">
        <v>1</v>
      </c>
      <c r="F604" s="250" t="s">
        <v>824</v>
      </c>
      <c r="G604" s="248"/>
      <c r="H604" s="249" t="s">
        <v>1</v>
      </c>
      <c r="I604" s="251"/>
      <c r="J604" s="248"/>
      <c r="K604" s="248"/>
      <c r="L604" s="252"/>
      <c r="M604" s="253"/>
      <c r="N604" s="254"/>
      <c r="O604" s="254"/>
      <c r="P604" s="254"/>
      <c r="Q604" s="254"/>
      <c r="R604" s="254"/>
      <c r="S604" s="254"/>
      <c r="T604" s="255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6" t="s">
        <v>184</v>
      </c>
      <c r="AU604" s="256" t="s">
        <v>85</v>
      </c>
      <c r="AV604" s="13" t="s">
        <v>21</v>
      </c>
      <c r="AW604" s="13" t="s">
        <v>34</v>
      </c>
      <c r="AX604" s="13" t="s">
        <v>77</v>
      </c>
      <c r="AY604" s="256" t="s">
        <v>173</v>
      </c>
    </row>
    <row r="605" s="14" customFormat="1">
      <c r="A605" s="14"/>
      <c r="B605" s="257"/>
      <c r="C605" s="258"/>
      <c r="D605" s="242" t="s">
        <v>184</v>
      </c>
      <c r="E605" s="259" t="s">
        <v>1</v>
      </c>
      <c r="F605" s="260" t="s">
        <v>1205</v>
      </c>
      <c r="G605" s="258"/>
      <c r="H605" s="261">
        <v>5.04</v>
      </c>
      <c r="I605" s="262"/>
      <c r="J605" s="258"/>
      <c r="K605" s="258"/>
      <c r="L605" s="263"/>
      <c r="M605" s="264"/>
      <c r="N605" s="265"/>
      <c r="O605" s="265"/>
      <c r="P605" s="265"/>
      <c r="Q605" s="265"/>
      <c r="R605" s="265"/>
      <c r="S605" s="265"/>
      <c r="T605" s="266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7" t="s">
        <v>184</v>
      </c>
      <c r="AU605" s="267" t="s">
        <v>85</v>
      </c>
      <c r="AV605" s="14" t="s">
        <v>85</v>
      </c>
      <c r="AW605" s="14" t="s">
        <v>34</v>
      </c>
      <c r="AX605" s="14" t="s">
        <v>77</v>
      </c>
      <c r="AY605" s="267" t="s">
        <v>173</v>
      </c>
    </row>
    <row r="606" s="15" customFormat="1">
      <c r="A606" s="15"/>
      <c r="B606" s="268"/>
      <c r="C606" s="269"/>
      <c r="D606" s="242" t="s">
        <v>184</v>
      </c>
      <c r="E606" s="270" t="s">
        <v>1</v>
      </c>
      <c r="F606" s="271" t="s">
        <v>187</v>
      </c>
      <c r="G606" s="269"/>
      <c r="H606" s="272">
        <v>11.311999999999999</v>
      </c>
      <c r="I606" s="273"/>
      <c r="J606" s="269"/>
      <c r="K606" s="269"/>
      <c r="L606" s="274"/>
      <c r="M606" s="275"/>
      <c r="N606" s="276"/>
      <c r="O606" s="276"/>
      <c r="P606" s="276"/>
      <c r="Q606" s="276"/>
      <c r="R606" s="276"/>
      <c r="S606" s="276"/>
      <c r="T606" s="277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78" t="s">
        <v>184</v>
      </c>
      <c r="AU606" s="278" t="s">
        <v>85</v>
      </c>
      <c r="AV606" s="15" t="s">
        <v>180</v>
      </c>
      <c r="AW606" s="15" t="s">
        <v>34</v>
      </c>
      <c r="AX606" s="15" t="s">
        <v>21</v>
      </c>
      <c r="AY606" s="278" t="s">
        <v>173</v>
      </c>
    </row>
    <row r="607" s="2" customFormat="1" ht="16.5" customHeight="1">
      <c r="A607" s="39"/>
      <c r="B607" s="40"/>
      <c r="C607" s="229" t="s">
        <v>1206</v>
      </c>
      <c r="D607" s="229" t="s">
        <v>175</v>
      </c>
      <c r="E607" s="230" t="s">
        <v>1207</v>
      </c>
      <c r="F607" s="231" t="s">
        <v>1208</v>
      </c>
      <c r="G607" s="232" t="s">
        <v>194</v>
      </c>
      <c r="H607" s="233">
        <v>4.6900000000000004</v>
      </c>
      <c r="I607" s="234"/>
      <c r="J607" s="235">
        <f>ROUND(I607*H607,2)</f>
        <v>0</v>
      </c>
      <c r="K607" s="231" t="s">
        <v>179</v>
      </c>
      <c r="L607" s="45"/>
      <c r="M607" s="236" t="s">
        <v>1</v>
      </c>
      <c r="N607" s="237" t="s">
        <v>42</v>
      </c>
      <c r="O607" s="92"/>
      <c r="P607" s="238">
        <f>O607*H607</f>
        <v>0</v>
      </c>
      <c r="Q607" s="238">
        <v>8.3599999999999999E-05</v>
      </c>
      <c r="R607" s="238">
        <f>Q607*H607</f>
        <v>0.00039208400000000001</v>
      </c>
      <c r="S607" s="238">
        <v>0.017999999999999999</v>
      </c>
      <c r="T607" s="239">
        <f>S607*H607</f>
        <v>0.084419999999999995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40" t="s">
        <v>180</v>
      </c>
      <c r="AT607" s="240" t="s">
        <v>175</v>
      </c>
      <c r="AU607" s="240" t="s">
        <v>85</v>
      </c>
      <c r="AY607" s="18" t="s">
        <v>173</v>
      </c>
      <c r="BE607" s="241">
        <f>IF(N607="základní",J607,0)</f>
        <v>0</v>
      </c>
      <c r="BF607" s="241">
        <f>IF(N607="snížená",J607,0)</f>
        <v>0</v>
      </c>
      <c r="BG607" s="241">
        <f>IF(N607="zákl. přenesená",J607,0)</f>
        <v>0</v>
      </c>
      <c r="BH607" s="241">
        <f>IF(N607="sníž. přenesená",J607,0)</f>
        <v>0</v>
      </c>
      <c r="BI607" s="241">
        <f>IF(N607="nulová",J607,0)</f>
        <v>0</v>
      </c>
      <c r="BJ607" s="18" t="s">
        <v>21</v>
      </c>
      <c r="BK607" s="241">
        <f>ROUND(I607*H607,2)</f>
        <v>0</v>
      </c>
      <c r="BL607" s="18" t="s">
        <v>180</v>
      </c>
      <c r="BM607" s="240" t="s">
        <v>1209</v>
      </c>
    </row>
    <row r="608" s="2" customFormat="1">
      <c r="A608" s="39"/>
      <c r="B608" s="40"/>
      <c r="C608" s="41"/>
      <c r="D608" s="242" t="s">
        <v>182</v>
      </c>
      <c r="E608" s="41"/>
      <c r="F608" s="243" t="s">
        <v>1210</v>
      </c>
      <c r="G608" s="41"/>
      <c r="H608" s="41"/>
      <c r="I608" s="244"/>
      <c r="J608" s="41"/>
      <c r="K608" s="41"/>
      <c r="L608" s="45"/>
      <c r="M608" s="245"/>
      <c r="N608" s="246"/>
      <c r="O608" s="92"/>
      <c r="P608" s="92"/>
      <c r="Q608" s="92"/>
      <c r="R608" s="92"/>
      <c r="S608" s="92"/>
      <c r="T608" s="93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182</v>
      </c>
      <c r="AU608" s="18" t="s">
        <v>85</v>
      </c>
    </row>
    <row r="609" s="2" customFormat="1">
      <c r="A609" s="39"/>
      <c r="B609" s="40"/>
      <c r="C609" s="41"/>
      <c r="D609" s="242" t="s">
        <v>197</v>
      </c>
      <c r="E609" s="41"/>
      <c r="F609" s="279" t="s">
        <v>1211</v>
      </c>
      <c r="G609" s="41"/>
      <c r="H609" s="41"/>
      <c r="I609" s="244"/>
      <c r="J609" s="41"/>
      <c r="K609" s="41"/>
      <c r="L609" s="45"/>
      <c r="M609" s="245"/>
      <c r="N609" s="246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197</v>
      </c>
      <c r="AU609" s="18" t="s">
        <v>85</v>
      </c>
    </row>
    <row r="610" s="13" customFormat="1">
      <c r="A610" s="13"/>
      <c r="B610" s="247"/>
      <c r="C610" s="248"/>
      <c r="D610" s="242" t="s">
        <v>184</v>
      </c>
      <c r="E610" s="249" t="s">
        <v>1</v>
      </c>
      <c r="F610" s="250" t="s">
        <v>803</v>
      </c>
      <c r="G610" s="248"/>
      <c r="H610" s="249" t="s">
        <v>1</v>
      </c>
      <c r="I610" s="251"/>
      <c r="J610" s="248"/>
      <c r="K610" s="248"/>
      <c r="L610" s="252"/>
      <c r="M610" s="253"/>
      <c r="N610" s="254"/>
      <c r="O610" s="254"/>
      <c r="P610" s="254"/>
      <c r="Q610" s="254"/>
      <c r="R610" s="254"/>
      <c r="S610" s="254"/>
      <c r="T610" s="25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6" t="s">
        <v>184</v>
      </c>
      <c r="AU610" s="256" t="s">
        <v>85</v>
      </c>
      <c r="AV610" s="13" t="s">
        <v>21</v>
      </c>
      <c r="AW610" s="13" t="s">
        <v>34</v>
      </c>
      <c r="AX610" s="13" t="s">
        <v>77</v>
      </c>
      <c r="AY610" s="256" t="s">
        <v>173</v>
      </c>
    </row>
    <row r="611" s="14" customFormat="1">
      <c r="A611" s="14"/>
      <c r="B611" s="257"/>
      <c r="C611" s="258"/>
      <c r="D611" s="242" t="s">
        <v>184</v>
      </c>
      <c r="E611" s="259" t="s">
        <v>1</v>
      </c>
      <c r="F611" s="260" t="s">
        <v>1212</v>
      </c>
      <c r="G611" s="258"/>
      <c r="H611" s="261">
        <v>2.3999999999999999</v>
      </c>
      <c r="I611" s="262"/>
      <c r="J611" s="258"/>
      <c r="K611" s="258"/>
      <c r="L611" s="263"/>
      <c r="M611" s="264"/>
      <c r="N611" s="265"/>
      <c r="O611" s="265"/>
      <c r="P611" s="265"/>
      <c r="Q611" s="265"/>
      <c r="R611" s="265"/>
      <c r="S611" s="265"/>
      <c r="T611" s="266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7" t="s">
        <v>184</v>
      </c>
      <c r="AU611" s="267" t="s">
        <v>85</v>
      </c>
      <c r="AV611" s="14" t="s">
        <v>85</v>
      </c>
      <c r="AW611" s="14" t="s">
        <v>34</v>
      </c>
      <c r="AX611" s="14" t="s">
        <v>77</v>
      </c>
      <c r="AY611" s="267" t="s">
        <v>173</v>
      </c>
    </row>
    <row r="612" s="13" customFormat="1">
      <c r="A612" s="13"/>
      <c r="B612" s="247"/>
      <c r="C612" s="248"/>
      <c r="D612" s="242" t="s">
        <v>184</v>
      </c>
      <c r="E612" s="249" t="s">
        <v>1</v>
      </c>
      <c r="F612" s="250" t="s">
        <v>805</v>
      </c>
      <c r="G612" s="248"/>
      <c r="H612" s="249" t="s">
        <v>1</v>
      </c>
      <c r="I612" s="251"/>
      <c r="J612" s="248"/>
      <c r="K612" s="248"/>
      <c r="L612" s="252"/>
      <c r="M612" s="253"/>
      <c r="N612" s="254"/>
      <c r="O612" s="254"/>
      <c r="P612" s="254"/>
      <c r="Q612" s="254"/>
      <c r="R612" s="254"/>
      <c r="S612" s="254"/>
      <c r="T612" s="255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56" t="s">
        <v>184</v>
      </c>
      <c r="AU612" s="256" t="s">
        <v>85</v>
      </c>
      <c r="AV612" s="13" t="s">
        <v>21</v>
      </c>
      <c r="AW612" s="13" t="s">
        <v>34</v>
      </c>
      <c r="AX612" s="13" t="s">
        <v>77</v>
      </c>
      <c r="AY612" s="256" t="s">
        <v>173</v>
      </c>
    </row>
    <row r="613" s="14" customFormat="1">
      <c r="A613" s="14"/>
      <c r="B613" s="257"/>
      <c r="C613" s="258"/>
      <c r="D613" s="242" t="s">
        <v>184</v>
      </c>
      <c r="E613" s="259" t="s">
        <v>1</v>
      </c>
      <c r="F613" s="260" t="s">
        <v>1213</v>
      </c>
      <c r="G613" s="258"/>
      <c r="H613" s="261">
        <v>2.29</v>
      </c>
      <c r="I613" s="262"/>
      <c r="J613" s="258"/>
      <c r="K613" s="258"/>
      <c r="L613" s="263"/>
      <c r="M613" s="264"/>
      <c r="N613" s="265"/>
      <c r="O613" s="265"/>
      <c r="P613" s="265"/>
      <c r="Q613" s="265"/>
      <c r="R613" s="265"/>
      <c r="S613" s="265"/>
      <c r="T613" s="266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67" t="s">
        <v>184</v>
      </c>
      <c r="AU613" s="267" t="s">
        <v>85</v>
      </c>
      <c r="AV613" s="14" t="s">
        <v>85</v>
      </c>
      <c r="AW613" s="14" t="s">
        <v>34</v>
      </c>
      <c r="AX613" s="14" t="s">
        <v>77</v>
      </c>
      <c r="AY613" s="267" t="s">
        <v>173</v>
      </c>
    </row>
    <row r="614" s="15" customFormat="1">
      <c r="A614" s="15"/>
      <c r="B614" s="268"/>
      <c r="C614" s="269"/>
      <c r="D614" s="242" t="s">
        <v>184</v>
      </c>
      <c r="E614" s="270" t="s">
        <v>1</v>
      </c>
      <c r="F614" s="271" t="s">
        <v>187</v>
      </c>
      <c r="G614" s="269"/>
      <c r="H614" s="272">
        <v>4.6900000000000004</v>
      </c>
      <c r="I614" s="273"/>
      <c r="J614" s="269"/>
      <c r="K614" s="269"/>
      <c r="L614" s="274"/>
      <c r="M614" s="275"/>
      <c r="N614" s="276"/>
      <c r="O614" s="276"/>
      <c r="P614" s="276"/>
      <c r="Q614" s="276"/>
      <c r="R614" s="276"/>
      <c r="S614" s="276"/>
      <c r="T614" s="277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78" t="s">
        <v>184</v>
      </c>
      <c r="AU614" s="278" t="s">
        <v>85</v>
      </c>
      <c r="AV614" s="15" t="s">
        <v>180</v>
      </c>
      <c r="AW614" s="15" t="s">
        <v>34</v>
      </c>
      <c r="AX614" s="15" t="s">
        <v>21</v>
      </c>
      <c r="AY614" s="278" t="s">
        <v>173</v>
      </c>
    </row>
    <row r="615" s="2" customFormat="1">
      <c r="A615" s="39"/>
      <c r="B615" s="40"/>
      <c r="C615" s="229" t="s">
        <v>1214</v>
      </c>
      <c r="D615" s="229" t="s">
        <v>175</v>
      </c>
      <c r="E615" s="230" t="s">
        <v>578</v>
      </c>
      <c r="F615" s="231" t="s">
        <v>579</v>
      </c>
      <c r="G615" s="232" t="s">
        <v>194</v>
      </c>
      <c r="H615" s="233">
        <v>2</v>
      </c>
      <c r="I615" s="234"/>
      <c r="J615" s="235">
        <f>ROUND(I615*H615,2)</f>
        <v>0</v>
      </c>
      <c r="K615" s="231" t="s">
        <v>179</v>
      </c>
      <c r="L615" s="45"/>
      <c r="M615" s="236" t="s">
        <v>1</v>
      </c>
      <c r="N615" s="237" t="s">
        <v>42</v>
      </c>
      <c r="O615" s="92"/>
      <c r="P615" s="238">
        <f>O615*H615</f>
        <v>0</v>
      </c>
      <c r="Q615" s="238">
        <v>0.00043140000000000002</v>
      </c>
      <c r="R615" s="238">
        <f>Q615*H615</f>
        <v>0.00086280000000000005</v>
      </c>
      <c r="S615" s="238">
        <v>0</v>
      </c>
      <c r="T615" s="239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40" t="s">
        <v>180</v>
      </c>
      <c r="AT615" s="240" t="s">
        <v>175</v>
      </c>
      <c r="AU615" s="240" t="s">
        <v>85</v>
      </c>
      <c r="AY615" s="18" t="s">
        <v>173</v>
      </c>
      <c r="BE615" s="241">
        <f>IF(N615="základní",J615,0)</f>
        <v>0</v>
      </c>
      <c r="BF615" s="241">
        <f>IF(N615="snížená",J615,0)</f>
        <v>0</v>
      </c>
      <c r="BG615" s="241">
        <f>IF(N615="zákl. přenesená",J615,0)</f>
        <v>0</v>
      </c>
      <c r="BH615" s="241">
        <f>IF(N615="sníž. přenesená",J615,0)</f>
        <v>0</v>
      </c>
      <c r="BI615" s="241">
        <f>IF(N615="nulová",J615,0)</f>
        <v>0</v>
      </c>
      <c r="BJ615" s="18" t="s">
        <v>21</v>
      </c>
      <c r="BK615" s="241">
        <f>ROUND(I615*H615,2)</f>
        <v>0</v>
      </c>
      <c r="BL615" s="18" t="s">
        <v>180</v>
      </c>
      <c r="BM615" s="240" t="s">
        <v>1215</v>
      </c>
    </row>
    <row r="616" s="2" customFormat="1">
      <c r="A616" s="39"/>
      <c r="B616" s="40"/>
      <c r="C616" s="41"/>
      <c r="D616" s="242" t="s">
        <v>182</v>
      </c>
      <c r="E616" s="41"/>
      <c r="F616" s="243" t="s">
        <v>581</v>
      </c>
      <c r="G616" s="41"/>
      <c r="H616" s="41"/>
      <c r="I616" s="244"/>
      <c r="J616" s="41"/>
      <c r="K616" s="41"/>
      <c r="L616" s="45"/>
      <c r="M616" s="245"/>
      <c r="N616" s="246"/>
      <c r="O616" s="92"/>
      <c r="P616" s="92"/>
      <c r="Q616" s="92"/>
      <c r="R616" s="92"/>
      <c r="S616" s="92"/>
      <c r="T616" s="93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182</v>
      </c>
      <c r="AU616" s="18" t="s">
        <v>85</v>
      </c>
    </row>
    <row r="617" s="13" customFormat="1">
      <c r="A617" s="13"/>
      <c r="B617" s="247"/>
      <c r="C617" s="248"/>
      <c r="D617" s="242" t="s">
        <v>184</v>
      </c>
      <c r="E617" s="249" t="s">
        <v>1</v>
      </c>
      <c r="F617" s="250" t="s">
        <v>1216</v>
      </c>
      <c r="G617" s="248"/>
      <c r="H617" s="249" t="s">
        <v>1</v>
      </c>
      <c r="I617" s="251"/>
      <c r="J617" s="248"/>
      <c r="K617" s="248"/>
      <c r="L617" s="252"/>
      <c r="M617" s="253"/>
      <c r="N617" s="254"/>
      <c r="O617" s="254"/>
      <c r="P617" s="254"/>
      <c r="Q617" s="254"/>
      <c r="R617" s="254"/>
      <c r="S617" s="254"/>
      <c r="T617" s="255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6" t="s">
        <v>184</v>
      </c>
      <c r="AU617" s="256" t="s">
        <v>85</v>
      </c>
      <c r="AV617" s="13" t="s">
        <v>21</v>
      </c>
      <c r="AW617" s="13" t="s">
        <v>34</v>
      </c>
      <c r="AX617" s="13" t="s">
        <v>77</v>
      </c>
      <c r="AY617" s="256" t="s">
        <v>173</v>
      </c>
    </row>
    <row r="618" s="14" customFormat="1">
      <c r="A618" s="14"/>
      <c r="B618" s="257"/>
      <c r="C618" s="258"/>
      <c r="D618" s="242" t="s">
        <v>184</v>
      </c>
      <c r="E618" s="259" t="s">
        <v>1</v>
      </c>
      <c r="F618" s="260" t="s">
        <v>582</v>
      </c>
      <c r="G618" s="258"/>
      <c r="H618" s="261">
        <v>2</v>
      </c>
      <c r="I618" s="262"/>
      <c r="J618" s="258"/>
      <c r="K618" s="258"/>
      <c r="L618" s="263"/>
      <c r="M618" s="264"/>
      <c r="N618" s="265"/>
      <c r="O618" s="265"/>
      <c r="P618" s="265"/>
      <c r="Q618" s="265"/>
      <c r="R618" s="265"/>
      <c r="S618" s="265"/>
      <c r="T618" s="266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7" t="s">
        <v>184</v>
      </c>
      <c r="AU618" s="267" t="s">
        <v>85</v>
      </c>
      <c r="AV618" s="14" t="s">
        <v>85</v>
      </c>
      <c r="AW618" s="14" t="s">
        <v>34</v>
      </c>
      <c r="AX618" s="14" t="s">
        <v>77</v>
      </c>
      <c r="AY618" s="267" t="s">
        <v>173</v>
      </c>
    </row>
    <row r="619" s="15" customFormat="1">
      <c r="A619" s="15"/>
      <c r="B619" s="268"/>
      <c r="C619" s="269"/>
      <c r="D619" s="242" t="s">
        <v>184</v>
      </c>
      <c r="E619" s="270" t="s">
        <v>1</v>
      </c>
      <c r="F619" s="271" t="s">
        <v>187</v>
      </c>
      <c r="G619" s="269"/>
      <c r="H619" s="272">
        <v>2</v>
      </c>
      <c r="I619" s="273"/>
      <c r="J619" s="269"/>
      <c r="K619" s="269"/>
      <c r="L619" s="274"/>
      <c r="M619" s="275"/>
      <c r="N619" s="276"/>
      <c r="O619" s="276"/>
      <c r="P619" s="276"/>
      <c r="Q619" s="276"/>
      <c r="R619" s="276"/>
      <c r="S619" s="276"/>
      <c r="T619" s="277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78" t="s">
        <v>184</v>
      </c>
      <c r="AU619" s="278" t="s">
        <v>85</v>
      </c>
      <c r="AV619" s="15" t="s">
        <v>180</v>
      </c>
      <c r="AW619" s="15" t="s">
        <v>34</v>
      </c>
      <c r="AX619" s="15" t="s">
        <v>21</v>
      </c>
      <c r="AY619" s="278" t="s">
        <v>173</v>
      </c>
    </row>
    <row r="620" s="12" customFormat="1" ht="22.8" customHeight="1">
      <c r="A620" s="12"/>
      <c r="B620" s="213"/>
      <c r="C620" s="214"/>
      <c r="D620" s="215" t="s">
        <v>76</v>
      </c>
      <c r="E620" s="227" t="s">
        <v>590</v>
      </c>
      <c r="F620" s="227" t="s">
        <v>591</v>
      </c>
      <c r="G620" s="214"/>
      <c r="H620" s="214"/>
      <c r="I620" s="217"/>
      <c r="J620" s="228">
        <f>BK620</f>
        <v>0</v>
      </c>
      <c r="K620" s="214"/>
      <c r="L620" s="219"/>
      <c r="M620" s="220"/>
      <c r="N620" s="221"/>
      <c r="O620" s="221"/>
      <c r="P620" s="222">
        <f>SUM(P621:P637)</f>
        <v>0</v>
      </c>
      <c r="Q620" s="221"/>
      <c r="R620" s="222">
        <f>SUM(R621:R637)</f>
        <v>0</v>
      </c>
      <c r="S620" s="221"/>
      <c r="T620" s="223">
        <f>SUM(T621:T637)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24" t="s">
        <v>21</v>
      </c>
      <c r="AT620" s="225" t="s">
        <v>76</v>
      </c>
      <c r="AU620" s="225" t="s">
        <v>21</v>
      </c>
      <c r="AY620" s="224" t="s">
        <v>173</v>
      </c>
      <c r="BK620" s="226">
        <f>SUM(BK621:BK637)</f>
        <v>0</v>
      </c>
    </row>
    <row r="621" s="2" customFormat="1">
      <c r="A621" s="39"/>
      <c r="B621" s="40"/>
      <c r="C621" s="229" t="s">
        <v>1217</v>
      </c>
      <c r="D621" s="229" t="s">
        <v>175</v>
      </c>
      <c r="E621" s="230" t="s">
        <v>593</v>
      </c>
      <c r="F621" s="231" t="s">
        <v>594</v>
      </c>
      <c r="G621" s="232" t="s">
        <v>251</v>
      </c>
      <c r="H621" s="233">
        <v>154.50200000000001</v>
      </c>
      <c r="I621" s="234"/>
      <c r="J621" s="235">
        <f>ROUND(I621*H621,2)</f>
        <v>0</v>
      </c>
      <c r="K621" s="231" t="s">
        <v>179</v>
      </c>
      <c r="L621" s="45"/>
      <c r="M621" s="236" t="s">
        <v>1</v>
      </c>
      <c r="N621" s="237" t="s">
        <v>42</v>
      </c>
      <c r="O621" s="92"/>
      <c r="P621" s="238">
        <f>O621*H621</f>
        <v>0</v>
      </c>
      <c r="Q621" s="238">
        <v>0</v>
      </c>
      <c r="R621" s="238">
        <f>Q621*H621</f>
        <v>0</v>
      </c>
      <c r="S621" s="238">
        <v>0</v>
      </c>
      <c r="T621" s="239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40" t="s">
        <v>180</v>
      </c>
      <c r="AT621" s="240" t="s">
        <v>175</v>
      </c>
      <c r="AU621" s="240" t="s">
        <v>85</v>
      </c>
      <c r="AY621" s="18" t="s">
        <v>173</v>
      </c>
      <c r="BE621" s="241">
        <f>IF(N621="základní",J621,0)</f>
        <v>0</v>
      </c>
      <c r="BF621" s="241">
        <f>IF(N621="snížená",J621,0)</f>
        <v>0</v>
      </c>
      <c r="BG621" s="241">
        <f>IF(N621="zákl. přenesená",J621,0)</f>
        <v>0</v>
      </c>
      <c r="BH621" s="241">
        <f>IF(N621="sníž. přenesená",J621,0)</f>
        <v>0</v>
      </c>
      <c r="BI621" s="241">
        <f>IF(N621="nulová",J621,0)</f>
        <v>0</v>
      </c>
      <c r="BJ621" s="18" t="s">
        <v>21</v>
      </c>
      <c r="BK621" s="241">
        <f>ROUND(I621*H621,2)</f>
        <v>0</v>
      </c>
      <c r="BL621" s="18" t="s">
        <v>180</v>
      </c>
      <c r="BM621" s="240" t="s">
        <v>1218</v>
      </c>
    </row>
    <row r="622" s="2" customFormat="1">
      <c r="A622" s="39"/>
      <c r="B622" s="40"/>
      <c r="C622" s="41"/>
      <c r="D622" s="242" t="s">
        <v>182</v>
      </c>
      <c r="E622" s="41"/>
      <c r="F622" s="243" t="s">
        <v>596</v>
      </c>
      <c r="G622" s="41"/>
      <c r="H622" s="41"/>
      <c r="I622" s="244"/>
      <c r="J622" s="41"/>
      <c r="K622" s="41"/>
      <c r="L622" s="45"/>
      <c r="M622" s="245"/>
      <c r="N622" s="246"/>
      <c r="O622" s="92"/>
      <c r="P622" s="92"/>
      <c r="Q622" s="92"/>
      <c r="R622" s="92"/>
      <c r="S622" s="92"/>
      <c r="T622" s="93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182</v>
      </c>
      <c r="AU622" s="18" t="s">
        <v>85</v>
      </c>
    </row>
    <row r="623" s="13" customFormat="1">
      <c r="A623" s="13"/>
      <c r="B623" s="247"/>
      <c r="C623" s="248"/>
      <c r="D623" s="242" t="s">
        <v>184</v>
      </c>
      <c r="E623" s="249" t="s">
        <v>1</v>
      </c>
      <c r="F623" s="250" t="s">
        <v>1219</v>
      </c>
      <c r="G623" s="248"/>
      <c r="H623" s="249" t="s">
        <v>1</v>
      </c>
      <c r="I623" s="251"/>
      <c r="J623" s="248"/>
      <c r="K623" s="248"/>
      <c r="L623" s="252"/>
      <c r="M623" s="253"/>
      <c r="N623" s="254"/>
      <c r="O623" s="254"/>
      <c r="P623" s="254"/>
      <c r="Q623" s="254"/>
      <c r="R623" s="254"/>
      <c r="S623" s="254"/>
      <c r="T623" s="25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6" t="s">
        <v>184</v>
      </c>
      <c r="AU623" s="256" t="s">
        <v>85</v>
      </c>
      <c r="AV623" s="13" t="s">
        <v>21</v>
      </c>
      <c r="AW623" s="13" t="s">
        <v>34</v>
      </c>
      <c r="AX623" s="13" t="s">
        <v>77</v>
      </c>
      <c r="AY623" s="256" t="s">
        <v>173</v>
      </c>
    </row>
    <row r="624" s="14" customFormat="1">
      <c r="A624" s="14"/>
      <c r="B624" s="257"/>
      <c r="C624" s="258"/>
      <c r="D624" s="242" t="s">
        <v>184</v>
      </c>
      <c r="E624" s="259" t="s">
        <v>1</v>
      </c>
      <c r="F624" s="260" t="s">
        <v>1220</v>
      </c>
      <c r="G624" s="258"/>
      <c r="H624" s="261">
        <v>154.50200000000001</v>
      </c>
      <c r="I624" s="262"/>
      <c r="J624" s="258"/>
      <c r="K624" s="258"/>
      <c r="L624" s="263"/>
      <c r="M624" s="264"/>
      <c r="N624" s="265"/>
      <c r="O624" s="265"/>
      <c r="P624" s="265"/>
      <c r="Q624" s="265"/>
      <c r="R624" s="265"/>
      <c r="S624" s="265"/>
      <c r="T624" s="266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7" t="s">
        <v>184</v>
      </c>
      <c r="AU624" s="267" t="s">
        <v>85</v>
      </c>
      <c r="AV624" s="14" t="s">
        <v>85</v>
      </c>
      <c r="AW624" s="14" t="s">
        <v>34</v>
      </c>
      <c r="AX624" s="14" t="s">
        <v>21</v>
      </c>
      <c r="AY624" s="267" t="s">
        <v>173</v>
      </c>
    </row>
    <row r="625" s="2" customFormat="1" ht="16.5" customHeight="1">
      <c r="A625" s="39"/>
      <c r="B625" s="40"/>
      <c r="C625" s="229" t="s">
        <v>1221</v>
      </c>
      <c r="D625" s="229" t="s">
        <v>175</v>
      </c>
      <c r="E625" s="230" t="s">
        <v>599</v>
      </c>
      <c r="F625" s="231" t="s">
        <v>600</v>
      </c>
      <c r="G625" s="232" t="s">
        <v>251</v>
      </c>
      <c r="H625" s="233">
        <v>1854.0239999999999</v>
      </c>
      <c r="I625" s="234"/>
      <c r="J625" s="235">
        <f>ROUND(I625*H625,2)</f>
        <v>0</v>
      </c>
      <c r="K625" s="231" t="s">
        <v>179</v>
      </c>
      <c r="L625" s="45"/>
      <c r="M625" s="236" t="s">
        <v>1</v>
      </c>
      <c r="N625" s="237" t="s">
        <v>42</v>
      </c>
      <c r="O625" s="92"/>
      <c r="P625" s="238">
        <f>O625*H625</f>
        <v>0</v>
      </c>
      <c r="Q625" s="238">
        <v>0</v>
      </c>
      <c r="R625" s="238">
        <f>Q625*H625</f>
        <v>0</v>
      </c>
      <c r="S625" s="238">
        <v>0</v>
      </c>
      <c r="T625" s="239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40" t="s">
        <v>180</v>
      </c>
      <c r="AT625" s="240" t="s">
        <v>175</v>
      </c>
      <c r="AU625" s="240" t="s">
        <v>85</v>
      </c>
      <c r="AY625" s="18" t="s">
        <v>173</v>
      </c>
      <c r="BE625" s="241">
        <f>IF(N625="základní",J625,0)</f>
        <v>0</v>
      </c>
      <c r="BF625" s="241">
        <f>IF(N625="snížená",J625,0)</f>
        <v>0</v>
      </c>
      <c r="BG625" s="241">
        <f>IF(N625="zákl. přenesená",J625,0)</f>
        <v>0</v>
      </c>
      <c r="BH625" s="241">
        <f>IF(N625="sníž. přenesená",J625,0)</f>
        <v>0</v>
      </c>
      <c r="BI625" s="241">
        <f>IF(N625="nulová",J625,0)</f>
        <v>0</v>
      </c>
      <c r="BJ625" s="18" t="s">
        <v>21</v>
      </c>
      <c r="BK625" s="241">
        <f>ROUND(I625*H625,2)</f>
        <v>0</v>
      </c>
      <c r="BL625" s="18" t="s">
        <v>180</v>
      </c>
      <c r="BM625" s="240" t="s">
        <v>1222</v>
      </c>
    </row>
    <row r="626" s="2" customFormat="1">
      <c r="A626" s="39"/>
      <c r="B626" s="40"/>
      <c r="C626" s="41"/>
      <c r="D626" s="242" t="s">
        <v>182</v>
      </c>
      <c r="E626" s="41"/>
      <c r="F626" s="243" t="s">
        <v>602</v>
      </c>
      <c r="G626" s="41"/>
      <c r="H626" s="41"/>
      <c r="I626" s="244"/>
      <c r="J626" s="41"/>
      <c r="K626" s="41"/>
      <c r="L626" s="45"/>
      <c r="M626" s="245"/>
      <c r="N626" s="246"/>
      <c r="O626" s="92"/>
      <c r="P626" s="92"/>
      <c r="Q626" s="92"/>
      <c r="R626" s="92"/>
      <c r="S626" s="92"/>
      <c r="T626" s="93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182</v>
      </c>
      <c r="AU626" s="18" t="s">
        <v>85</v>
      </c>
    </row>
    <row r="627" s="2" customFormat="1">
      <c r="A627" s="39"/>
      <c r="B627" s="40"/>
      <c r="C627" s="41"/>
      <c r="D627" s="242" t="s">
        <v>197</v>
      </c>
      <c r="E627" s="41"/>
      <c r="F627" s="279" t="s">
        <v>268</v>
      </c>
      <c r="G627" s="41"/>
      <c r="H627" s="41"/>
      <c r="I627" s="244"/>
      <c r="J627" s="41"/>
      <c r="K627" s="41"/>
      <c r="L627" s="45"/>
      <c r="M627" s="245"/>
      <c r="N627" s="246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197</v>
      </c>
      <c r="AU627" s="18" t="s">
        <v>85</v>
      </c>
    </row>
    <row r="628" s="14" customFormat="1">
      <c r="A628" s="14"/>
      <c r="B628" s="257"/>
      <c r="C628" s="258"/>
      <c r="D628" s="242" t="s">
        <v>184</v>
      </c>
      <c r="E628" s="259" t="s">
        <v>1</v>
      </c>
      <c r="F628" s="260" t="s">
        <v>1223</v>
      </c>
      <c r="G628" s="258"/>
      <c r="H628" s="261">
        <v>1854.0239999999999</v>
      </c>
      <c r="I628" s="262"/>
      <c r="J628" s="258"/>
      <c r="K628" s="258"/>
      <c r="L628" s="263"/>
      <c r="M628" s="264"/>
      <c r="N628" s="265"/>
      <c r="O628" s="265"/>
      <c r="P628" s="265"/>
      <c r="Q628" s="265"/>
      <c r="R628" s="265"/>
      <c r="S628" s="265"/>
      <c r="T628" s="266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67" t="s">
        <v>184</v>
      </c>
      <c r="AU628" s="267" t="s">
        <v>85</v>
      </c>
      <c r="AV628" s="14" t="s">
        <v>85</v>
      </c>
      <c r="AW628" s="14" t="s">
        <v>34</v>
      </c>
      <c r="AX628" s="14" t="s">
        <v>21</v>
      </c>
      <c r="AY628" s="267" t="s">
        <v>173</v>
      </c>
    </row>
    <row r="629" s="2" customFormat="1">
      <c r="A629" s="39"/>
      <c r="B629" s="40"/>
      <c r="C629" s="229" t="s">
        <v>1224</v>
      </c>
      <c r="D629" s="229" t="s">
        <v>175</v>
      </c>
      <c r="E629" s="230" t="s">
        <v>605</v>
      </c>
      <c r="F629" s="231" t="s">
        <v>606</v>
      </c>
      <c r="G629" s="232" t="s">
        <v>251</v>
      </c>
      <c r="H629" s="233">
        <v>154.50200000000001</v>
      </c>
      <c r="I629" s="234"/>
      <c r="J629" s="235">
        <f>ROUND(I629*H629,2)</f>
        <v>0</v>
      </c>
      <c r="K629" s="231" t="s">
        <v>179</v>
      </c>
      <c r="L629" s="45"/>
      <c r="M629" s="236" t="s">
        <v>1</v>
      </c>
      <c r="N629" s="237" t="s">
        <v>42</v>
      </c>
      <c r="O629" s="92"/>
      <c r="P629" s="238">
        <f>O629*H629</f>
        <v>0</v>
      </c>
      <c r="Q629" s="238">
        <v>0</v>
      </c>
      <c r="R629" s="238">
        <f>Q629*H629</f>
        <v>0</v>
      </c>
      <c r="S629" s="238">
        <v>0</v>
      </c>
      <c r="T629" s="239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40" t="s">
        <v>180</v>
      </c>
      <c r="AT629" s="240" t="s">
        <v>175</v>
      </c>
      <c r="AU629" s="240" t="s">
        <v>85</v>
      </c>
      <c r="AY629" s="18" t="s">
        <v>173</v>
      </c>
      <c r="BE629" s="241">
        <f>IF(N629="základní",J629,0)</f>
        <v>0</v>
      </c>
      <c r="BF629" s="241">
        <f>IF(N629="snížená",J629,0)</f>
        <v>0</v>
      </c>
      <c r="BG629" s="241">
        <f>IF(N629="zákl. přenesená",J629,0)</f>
        <v>0</v>
      </c>
      <c r="BH629" s="241">
        <f>IF(N629="sníž. přenesená",J629,0)</f>
        <v>0</v>
      </c>
      <c r="BI629" s="241">
        <f>IF(N629="nulová",J629,0)</f>
        <v>0</v>
      </c>
      <c r="BJ629" s="18" t="s">
        <v>21</v>
      </c>
      <c r="BK629" s="241">
        <f>ROUND(I629*H629,2)</f>
        <v>0</v>
      </c>
      <c r="BL629" s="18" t="s">
        <v>180</v>
      </c>
      <c r="BM629" s="240" t="s">
        <v>1225</v>
      </c>
    </row>
    <row r="630" s="2" customFormat="1">
      <c r="A630" s="39"/>
      <c r="B630" s="40"/>
      <c r="C630" s="41"/>
      <c r="D630" s="242" t="s">
        <v>182</v>
      </c>
      <c r="E630" s="41"/>
      <c r="F630" s="243" t="s">
        <v>608</v>
      </c>
      <c r="G630" s="41"/>
      <c r="H630" s="41"/>
      <c r="I630" s="244"/>
      <c r="J630" s="41"/>
      <c r="K630" s="41"/>
      <c r="L630" s="45"/>
      <c r="M630" s="245"/>
      <c r="N630" s="246"/>
      <c r="O630" s="92"/>
      <c r="P630" s="92"/>
      <c r="Q630" s="92"/>
      <c r="R630" s="92"/>
      <c r="S630" s="92"/>
      <c r="T630" s="93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182</v>
      </c>
      <c r="AU630" s="18" t="s">
        <v>85</v>
      </c>
    </row>
    <row r="631" s="2" customFormat="1">
      <c r="A631" s="39"/>
      <c r="B631" s="40"/>
      <c r="C631" s="41"/>
      <c r="D631" s="242" t="s">
        <v>197</v>
      </c>
      <c r="E631" s="41"/>
      <c r="F631" s="279" t="s">
        <v>275</v>
      </c>
      <c r="G631" s="41"/>
      <c r="H631" s="41"/>
      <c r="I631" s="244"/>
      <c r="J631" s="41"/>
      <c r="K631" s="41"/>
      <c r="L631" s="45"/>
      <c r="M631" s="245"/>
      <c r="N631" s="246"/>
      <c r="O631" s="92"/>
      <c r="P631" s="92"/>
      <c r="Q631" s="92"/>
      <c r="R631" s="92"/>
      <c r="S631" s="92"/>
      <c r="T631" s="93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197</v>
      </c>
      <c r="AU631" s="18" t="s">
        <v>85</v>
      </c>
    </row>
    <row r="632" s="2" customFormat="1">
      <c r="A632" s="39"/>
      <c r="B632" s="40"/>
      <c r="C632" s="229" t="s">
        <v>1226</v>
      </c>
      <c r="D632" s="229" t="s">
        <v>175</v>
      </c>
      <c r="E632" s="230" t="s">
        <v>611</v>
      </c>
      <c r="F632" s="231" t="s">
        <v>612</v>
      </c>
      <c r="G632" s="232" t="s">
        <v>251</v>
      </c>
      <c r="H632" s="233">
        <v>50.228000000000002</v>
      </c>
      <c r="I632" s="234"/>
      <c r="J632" s="235">
        <f>ROUND(I632*H632,2)</f>
        <v>0</v>
      </c>
      <c r="K632" s="231" t="s">
        <v>179</v>
      </c>
      <c r="L632" s="45"/>
      <c r="M632" s="236" t="s">
        <v>1</v>
      </c>
      <c r="N632" s="237" t="s">
        <v>42</v>
      </c>
      <c r="O632" s="92"/>
      <c r="P632" s="238">
        <f>O632*H632</f>
        <v>0</v>
      </c>
      <c r="Q632" s="238">
        <v>0</v>
      </c>
      <c r="R632" s="238">
        <f>Q632*H632</f>
        <v>0</v>
      </c>
      <c r="S632" s="238">
        <v>0</v>
      </c>
      <c r="T632" s="239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40" t="s">
        <v>180</v>
      </c>
      <c r="AT632" s="240" t="s">
        <v>175</v>
      </c>
      <c r="AU632" s="240" t="s">
        <v>85</v>
      </c>
      <c r="AY632" s="18" t="s">
        <v>173</v>
      </c>
      <c r="BE632" s="241">
        <f>IF(N632="základní",J632,0)</f>
        <v>0</v>
      </c>
      <c r="BF632" s="241">
        <f>IF(N632="snížená",J632,0)</f>
        <v>0</v>
      </c>
      <c r="BG632" s="241">
        <f>IF(N632="zákl. přenesená",J632,0)</f>
        <v>0</v>
      </c>
      <c r="BH632" s="241">
        <f>IF(N632="sníž. přenesená",J632,0)</f>
        <v>0</v>
      </c>
      <c r="BI632" s="241">
        <f>IF(N632="nulová",J632,0)</f>
        <v>0</v>
      </c>
      <c r="BJ632" s="18" t="s">
        <v>21</v>
      </c>
      <c r="BK632" s="241">
        <f>ROUND(I632*H632,2)</f>
        <v>0</v>
      </c>
      <c r="BL632" s="18" t="s">
        <v>180</v>
      </c>
      <c r="BM632" s="240" t="s">
        <v>1227</v>
      </c>
    </row>
    <row r="633" s="2" customFormat="1">
      <c r="A633" s="39"/>
      <c r="B633" s="40"/>
      <c r="C633" s="41"/>
      <c r="D633" s="242" t="s">
        <v>182</v>
      </c>
      <c r="E633" s="41"/>
      <c r="F633" s="243" t="s">
        <v>614</v>
      </c>
      <c r="G633" s="41"/>
      <c r="H633" s="41"/>
      <c r="I633" s="244"/>
      <c r="J633" s="41"/>
      <c r="K633" s="41"/>
      <c r="L633" s="45"/>
      <c r="M633" s="245"/>
      <c r="N633" s="246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182</v>
      </c>
      <c r="AU633" s="18" t="s">
        <v>85</v>
      </c>
    </row>
    <row r="634" s="2" customFormat="1">
      <c r="A634" s="39"/>
      <c r="B634" s="40"/>
      <c r="C634" s="229" t="s">
        <v>1228</v>
      </c>
      <c r="D634" s="229" t="s">
        <v>175</v>
      </c>
      <c r="E634" s="230" t="s">
        <v>1229</v>
      </c>
      <c r="F634" s="231" t="s">
        <v>1230</v>
      </c>
      <c r="G634" s="232" t="s">
        <v>251</v>
      </c>
      <c r="H634" s="233">
        <v>27.149000000000001</v>
      </c>
      <c r="I634" s="234"/>
      <c r="J634" s="235">
        <f>ROUND(I634*H634,2)</f>
        <v>0</v>
      </c>
      <c r="K634" s="231" t="s">
        <v>179</v>
      </c>
      <c r="L634" s="45"/>
      <c r="M634" s="236" t="s">
        <v>1</v>
      </c>
      <c r="N634" s="237" t="s">
        <v>42</v>
      </c>
      <c r="O634" s="92"/>
      <c r="P634" s="238">
        <f>O634*H634</f>
        <v>0</v>
      </c>
      <c r="Q634" s="238">
        <v>0</v>
      </c>
      <c r="R634" s="238">
        <f>Q634*H634</f>
        <v>0</v>
      </c>
      <c r="S634" s="238">
        <v>0</v>
      </c>
      <c r="T634" s="239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40" t="s">
        <v>180</v>
      </c>
      <c r="AT634" s="240" t="s">
        <v>175</v>
      </c>
      <c r="AU634" s="240" t="s">
        <v>85</v>
      </c>
      <c r="AY634" s="18" t="s">
        <v>173</v>
      </c>
      <c r="BE634" s="241">
        <f>IF(N634="základní",J634,0)</f>
        <v>0</v>
      </c>
      <c r="BF634" s="241">
        <f>IF(N634="snížená",J634,0)</f>
        <v>0</v>
      </c>
      <c r="BG634" s="241">
        <f>IF(N634="zákl. přenesená",J634,0)</f>
        <v>0</v>
      </c>
      <c r="BH634" s="241">
        <f>IF(N634="sníž. přenesená",J634,0)</f>
        <v>0</v>
      </c>
      <c r="BI634" s="241">
        <f>IF(N634="nulová",J634,0)</f>
        <v>0</v>
      </c>
      <c r="BJ634" s="18" t="s">
        <v>21</v>
      </c>
      <c r="BK634" s="241">
        <f>ROUND(I634*H634,2)</f>
        <v>0</v>
      </c>
      <c r="BL634" s="18" t="s">
        <v>180</v>
      </c>
      <c r="BM634" s="240" t="s">
        <v>1231</v>
      </c>
    </row>
    <row r="635" s="2" customFormat="1">
      <c r="A635" s="39"/>
      <c r="B635" s="40"/>
      <c r="C635" s="41"/>
      <c r="D635" s="242" t="s">
        <v>182</v>
      </c>
      <c r="E635" s="41"/>
      <c r="F635" s="243" t="s">
        <v>1232</v>
      </c>
      <c r="G635" s="41"/>
      <c r="H635" s="41"/>
      <c r="I635" s="244"/>
      <c r="J635" s="41"/>
      <c r="K635" s="41"/>
      <c r="L635" s="45"/>
      <c r="M635" s="245"/>
      <c r="N635" s="246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182</v>
      </c>
      <c r="AU635" s="18" t="s">
        <v>85</v>
      </c>
    </row>
    <row r="636" s="2" customFormat="1" ht="44.25" customHeight="1">
      <c r="A636" s="39"/>
      <c r="B636" s="40"/>
      <c r="C636" s="229" t="s">
        <v>1233</v>
      </c>
      <c r="D636" s="229" t="s">
        <v>175</v>
      </c>
      <c r="E636" s="230" t="s">
        <v>617</v>
      </c>
      <c r="F636" s="231" t="s">
        <v>286</v>
      </c>
      <c r="G636" s="232" t="s">
        <v>251</v>
      </c>
      <c r="H636" s="233">
        <v>77.040999999999997</v>
      </c>
      <c r="I636" s="234"/>
      <c r="J636" s="235">
        <f>ROUND(I636*H636,2)</f>
        <v>0</v>
      </c>
      <c r="K636" s="231" t="s">
        <v>179</v>
      </c>
      <c r="L636" s="45"/>
      <c r="M636" s="236" t="s">
        <v>1</v>
      </c>
      <c r="N636" s="237" t="s">
        <v>42</v>
      </c>
      <c r="O636" s="92"/>
      <c r="P636" s="238">
        <f>O636*H636</f>
        <v>0</v>
      </c>
      <c r="Q636" s="238">
        <v>0</v>
      </c>
      <c r="R636" s="238">
        <f>Q636*H636</f>
        <v>0</v>
      </c>
      <c r="S636" s="238">
        <v>0</v>
      </c>
      <c r="T636" s="239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40" t="s">
        <v>180</v>
      </c>
      <c r="AT636" s="240" t="s">
        <v>175</v>
      </c>
      <c r="AU636" s="240" t="s">
        <v>85</v>
      </c>
      <c r="AY636" s="18" t="s">
        <v>173</v>
      </c>
      <c r="BE636" s="241">
        <f>IF(N636="základní",J636,0)</f>
        <v>0</v>
      </c>
      <c r="BF636" s="241">
        <f>IF(N636="snížená",J636,0)</f>
        <v>0</v>
      </c>
      <c r="BG636" s="241">
        <f>IF(N636="zákl. přenesená",J636,0)</f>
        <v>0</v>
      </c>
      <c r="BH636" s="241">
        <f>IF(N636="sníž. přenesená",J636,0)</f>
        <v>0</v>
      </c>
      <c r="BI636" s="241">
        <f>IF(N636="nulová",J636,0)</f>
        <v>0</v>
      </c>
      <c r="BJ636" s="18" t="s">
        <v>21</v>
      </c>
      <c r="BK636" s="241">
        <f>ROUND(I636*H636,2)</f>
        <v>0</v>
      </c>
      <c r="BL636" s="18" t="s">
        <v>180</v>
      </c>
      <c r="BM636" s="240" t="s">
        <v>1234</v>
      </c>
    </row>
    <row r="637" s="2" customFormat="1">
      <c r="A637" s="39"/>
      <c r="B637" s="40"/>
      <c r="C637" s="41"/>
      <c r="D637" s="242" t="s">
        <v>182</v>
      </c>
      <c r="E637" s="41"/>
      <c r="F637" s="243" t="s">
        <v>286</v>
      </c>
      <c r="G637" s="41"/>
      <c r="H637" s="41"/>
      <c r="I637" s="244"/>
      <c r="J637" s="41"/>
      <c r="K637" s="41"/>
      <c r="L637" s="45"/>
      <c r="M637" s="245"/>
      <c r="N637" s="246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182</v>
      </c>
      <c r="AU637" s="18" t="s">
        <v>85</v>
      </c>
    </row>
    <row r="638" s="12" customFormat="1" ht="22.8" customHeight="1">
      <c r="A638" s="12"/>
      <c r="B638" s="213"/>
      <c r="C638" s="214"/>
      <c r="D638" s="215" t="s">
        <v>76</v>
      </c>
      <c r="E638" s="227" t="s">
        <v>621</v>
      </c>
      <c r="F638" s="227" t="s">
        <v>622</v>
      </c>
      <c r="G638" s="214"/>
      <c r="H638" s="214"/>
      <c r="I638" s="217"/>
      <c r="J638" s="228">
        <f>BK638</f>
        <v>0</v>
      </c>
      <c r="K638" s="214"/>
      <c r="L638" s="219"/>
      <c r="M638" s="220"/>
      <c r="N638" s="221"/>
      <c r="O638" s="221"/>
      <c r="P638" s="222">
        <f>SUM(P639:P643)</f>
        <v>0</v>
      </c>
      <c r="Q638" s="221"/>
      <c r="R638" s="222">
        <f>SUM(R639:R643)</f>
        <v>0</v>
      </c>
      <c r="S638" s="221"/>
      <c r="T638" s="223">
        <f>SUM(T639:T643)</f>
        <v>0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224" t="s">
        <v>21</v>
      </c>
      <c r="AT638" s="225" t="s">
        <v>76</v>
      </c>
      <c r="AU638" s="225" t="s">
        <v>21</v>
      </c>
      <c r="AY638" s="224" t="s">
        <v>173</v>
      </c>
      <c r="BK638" s="226">
        <f>SUM(BK639:BK643)</f>
        <v>0</v>
      </c>
    </row>
    <row r="639" s="2" customFormat="1">
      <c r="A639" s="39"/>
      <c r="B639" s="40"/>
      <c r="C639" s="229" t="s">
        <v>1235</v>
      </c>
      <c r="D639" s="229" t="s">
        <v>175</v>
      </c>
      <c r="E639" s="230" t="s">
        <v>624</v>
      </c>
      <c r="F639" s="231" t="s">
        <v>625</v>
      </c>
      <c r="G639" s="232" t="s">
        <v>251</v>
      </c>
      <c r="H639" s="233">
        <v>286.95800000000003</v>
      </c>
      <c r="I639" s="234"/>
      <c r="J639" s="235">
        <f>ROUND(I639*H639,2)</f>
        <v>0</v>
      </c>
      <c r="K639" s="231" t="s">
        <v>179</v>
      </c>
      <c r="L639" s="45"/>
      <c r="M639" s="236" t="s">
        <v>1</v>
      </c>
      <c r="N639" s="237" t="s">
        <v>42</v>
      </c>
      <c r="O639" s="92"/>
      <c r="P639" s="238">
        <f>O639*H639</f>
        <v>0</v>
      </c>
      <c r="Q639" s="238">
        <v>0</v>
      </c>
      <c r="R639" s="238">
        <f>Q639*H639</f>
        <v>0</v>
      </c>
      <c r="S639" s="238">
        <v>0</v>
      </c>
      <c r="T639" s="239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40" t="s">
        <v>180</v>
      </c>
      <c r="AT639" s="240" t="s">
        <v>175</v>
      </c>
      <c r="AU639" s="240" t="s">
        <v>85</v>
      </c>
      <c r="AY639" s="18" t="s">
        <v>173</v>
      </c>
      <c r="BE639" s="241">
        <f>IF(N639="základní",J639,0)</f>
        <v>0</v>
      </c>
      <c r="BF639" s="241">
        <f>IF(N639="snížená",J639,0)</f>
        <v>0</v>
      </c>
      <c r="BG639" s="241">
        <f>IF(N639="zákl. přenesená",J639,0)</f>
        <v>0</v>
      </c>
      <c r="BH639" s="241">
        <f>IF(N639="sníž. přenesená",J639,0)</f>
        <v>0</v>
      </c>
      <c r="BI639" s="241">
        <f>IF(N639="nulová",J639,0)</f>
        <v>0</v>
      </c>
      <c r="BJ639" s="18" t="s">
        <v>21</v>
      </c>
      <c r="BK639" s="241">
        <f>ROUND(I639*H639,2)</f>
        <v>0</v>
      </c>
      <c r="BL639" s="18" t="s">
        <v>180</v>
      </c>
      <c r="BM639" s="240" t="s">
        <v>1236</v>
      </c>
    </row>
    <row r="640" s="2" customFormat="1">
      <c r="A640" s="39"/>
      <c r="B640" s="40"/>
      <c r="C640" s="41"/>
      <c r="D640" s="242" t="s">
        <v>182</v>
      </c>
      <c r="E640" s="41"/>
      <c r="F640" s="243" t="s">
        <v>627</v>
      </c>
      <c r="G640" s="41"/>
      <c r="H640" s="41"/>
      <c r="I640" s="244"/>
      <c r="J640" s="41"/>
      <c r="K640" s="41"/>
      <c r="L640" s="45"/>
      <c r="M640" s="245"/>
      <c r="N640" s="246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182</v>
      </c>
      <c r="AU640" s="18" t="s">
        <v>85</v>
      </c>
    </row>
    <row r="641" s="2" customFormat="1" ht="33" customHeight="1">
      <c r="A641" s="39"/>
      <c r="B641" s="40"/>
      <c r="C641" s="229" t="s">
        <v>1237</v>
      </c>
      <c r="D641" s="229" t="s">
        <v>175</v>
      </c>
      <c r="E641" s="230" t="s">
        <v>629</v>
      </c>
      <c r="F641" s="231" t="s">
        <v>630</v>
      </c>
      <c r="G641" s="232" t="s">
        <v>251</v>
      </c>
      <c r="H641" s="233">
        <v>286.95800000000003</v>
      </c>
      <c r="I641" s="234"/>
      <c r="J641" s="235">
        <f>ROUND(I641*H641,2)</f>
        <v>0</v>
      </c>
      <c r="K641" s="231" t="s">
        <v>179</v>
      </c>
      <c r="L641" s="45"/>
      <c r="M641" s="236" t="s">
        <v>1</v>
      </c>
      <c r="N641" s="237" t="s">
        <v>42</v>
      </c>
      <c r="O641" s="92"/>
      <c r="P641" s="238">
        <f>O641*H641</f>
        <v>0</v>
      </c>
      <c r="Q641" s="238">
        <v>0</v>
      </c>
      <c r="R641" s="238">
        <f>Q641*H641</f>
        <v>0</v>
      </c>
      <c r="S641" s="238">
        <v>0</v>
      </c>
      <c r="T641" s="239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40" t="s">
        <v>180</v>
      </c>
      <c r="AT641" s="240" t="s">
        <v>175</v>
      </c>
      <c r="AU641" s="240" t="s">
        <v>85</v>
      </c>
      <c r="AY641" s="18" t="s">
        <v>173</v>
      </c>
      <c r="BE641" s="241">
        <f>IF(N641="základní",J641,0)</f>
        <v>0</v>
      </c>
      <c r="BF641" s="241">
        <f>IF(N641="snížená",J641,0)</f>
        <v>0</v>
      </c>
      <c r="BG641" s="241">
        <f>IF(N641="zákl. přenesená",J641,0)</f>
        <v>0</v>
      </c>
      <c r="BH641" s="241">
        <f>IF(N641="sníž. přenesená",J641,0)</f>
        <v>0</v>
      </c>
      <c r="BI641" s="241">
        <f>IF(N641="nulová",J641,0)</f>
        <v>0</v>
      </c>
      <c r="BJ641" s="18" t="s">
        <v>21</v>
      </c>
      <c r="BK641" s="241">
        <f>ROUND(I641*H641,2)</f>
        <v>0</v>
      </c>
      <c r="BL641" s="18" t="s">
        <v>180</v>
      </c>
      <c r="BM641" s="240" t="s">
        <v>1238</v>
      </c>
    </row>
    <row r="642" s="2" customFormat="1">
      <c r="A642" s="39"/>
      <c r="B642" s="40"/>
      <c r="C642" s="41"/>
      <c r="D642" s="242" t="s">
        <v>182</v>
      </c>
      <c r="E642" s="41"/>
      <c r="F642" s="243" t="s">
        <v>632</v>
      </c>
      <c r="G642" s="41"/>
      <c r="H642" s="41"/>
      <c r="I642" s="244"/>
      <c r="J642" s="41"/>
      <c r="K642" s="41"/>
      <c r="L642" s="45"/>
      <c r="M642" s="245"/>
      <c r="N642" s="246"/>
      <c r="O642" s="92"/>
      <c r="P642" s="92"/>
      <c r="Q642" s="92"/>
      <c r="R642" s="92"/>
      <c r="S642" s="92"/>
      <c r="T642" s="93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182</v>
      </c>
      <c r="AU642" s="18" t="s">
        <v>85</v>
      </c>
    </row>
    <row r="643" s="2" customFormat="1">
      <c r="A643" s="39"/>
      <c r="B643" s="40"/>
      <c r="C643" s="41"/>
      <c r="D643" s="242" t="s">
        <v>197</v>
      </c>
      <c r="E643" s="41"/>
      <c r="F643" s="279" t="s">
        <v>1239</v>
      </c>
      <c r="G643" s="41"/>
      <c r="H643" s="41"/>
      <c r="I643" s="244"/>
      <c r="J643" s="41"/>
      <c r="K643" s="41"/>
      <c r="L643" s="45"/>
      <c r="M643" s="245"/>
      <c r="N643" s="246"/>
      <c r="O643" s="92"/>
      <c r="P643" s="92"/>
      <c r="Q643" s="92"/>
      <c r="R643" s="92"/>
      <c r="S643" s="92"/>
      <c r="T643" s="93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197</v>
      </c>
      <c r="AU643" s="18" t="s">
        <v>85</v>
      </c>
    </row>
    <row r="644" s="12" customFormat="1" ht="25.92" customHeight="1">
      <c r="A644" s="12"/>
      <c r="B644" s="213"/>
      <c r="C644" s="214"/>
      <c r="D644" s="215" t="s">
        <v>76</v>
      </c>
      <c r="E644" s="216" t="s">
        <v>636</v>
      </c>
      <c r="F644" s="216" t="s">
        <v>637</v>
      </c>
      <c r="G644" s="214"/>
      <c r="H644" s="214"/>
      <c r="I644" s="217"/>
      <c r="J644" s="218">
        <f>BK644</f>
        <v>0</v>
      </c>
      <c r="K644" s="214"/>
      <c r="L644" s="219"/>
      <c r="M644" s="220"/>
      <c r="N644" s="221"/>
      <c r="O644" s="221"/>
      <c r="P644" s="222">
        <f>SUM(P645:P682)</f>
        <v>0</v>
      </c>
      <c r="Q644" s="221"/>
      <c r="R644" s="222">
        <f>SUM(R645:R682)</f>
        <v>0.14100000000000001</v>
      </c>
      <c r="S644" s="221"/>
      <c r="T644" s="223">
        <f>SUM(T645:T682)</f>
        <v>0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224" t="s">
        <v>85</v>
      </c>
      <c r="AT644" s="225" t="s">
        <v>76</v>
      </c>
      <c r="AU644" s="225" t="s">
        <v>77</v>
      </c>
      <c r="AY644" s="224" t="s">
        <v>173</v>
      </c>
      <c r="BK644" s="226">
        <f>SUM(BK645:BK682)</f>
        <v>0</v>
      </c>
    </row>
    <row r="645" s="2" customFormat="1">
      <c r="A645" s="39"/>
      <c r="B645" s="40"/>
      <c r="C645" s="229" t="s">
        <v>1240</v>
      </c>
      <c r="D645" s="229" t="s">
        <v>175</v>
      </c>
      <c r="E645" s="230" t="s">
        <v>1241</v>
      </c>
      <c r="F645" s="231" t="s">
        <v>1242</v>
      </c>
      <c r="G645" s="232" t="s">
        <v>178</v>
      </c>
      <c r="H645" s="233">
        <v>122.235</v>
      </c>
      <c r="I645" s="234"/>
      <c r="J645" s="235">
        <f>ROUND(I645*H645,2)</f>
        <v>0</v>
      </c>
      <c r="K645" s="231" t="s">
        <v>179</v>
      </c>
      <c r="L645" s="45"/>
      <c r="M645" s="236" t="s">
        <v>1</v>
      </c>
      <c r="N645" s="237" t="s">
        <v>42</v>
      </c>
      <c r="O645" s="92"/>
      <c r="P645" s="238">
        <f>O645*H645</f>
        <v>0</v>
      </c>
      <c r="Q645" s="238">
        <v>0</v>
      </c>
      <c r="R645" s="238">
        <f>Q645*H645</f>
        <v>0</v>
      </c>
      <c r="S645" s="238">
        <v>0</v>
      </c>
      <c r="T645" s="239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40" t="s">
        <v>294</v>
      </c>
      <c r="AT645" s="240" t="s">
        <v>175</v>
      </c>
      <c r="AU645" s="240" t="s">
        <v>21</v>
      </c>
      <c r="AY645" s="18" t="s">
        <v>173</v>
      </c>
      <c r="BE645" s="241">
        <f>IF(N645="základní",J645,0)</f>
        <v>0</v>
      </c>
      <c r="BF645" s="241">
        <f>IF(N645="snížená",J645,0)</f>
        <v>0</v>
      </c>
      <c r="BG645" s="241">
        <f>IF(N645="zákl. přenesená",J645,0)</f>
        <v>0</v>
      </c>
      <c r="BH645" s="241">
        <f>IF(N645="sníž. přenesená",J645,0)</f>
        <v>0</v>
      </c>
      <c r="BI645" s="241">
        <f>IF(N645="nulová",J645,0)</f>
        <v>0</v>
      </c>
      <c r="BJ645" s="18" t="s">
        <v>21</v>
      </c>
      <c r="BK645" s="241">
        <f>ROUND(I645*H645,2)</f>
        <v>0</v>
      </c>
      <c r="BL645" s="18" t="s">
        <v>294</v>
      </c>
      <c r="BM645" s="240" t="s">
        <v>1243</v>
      </c>
    </row>
    <row r="646" s="2" customFormat="1">
      <c r="A646" s="39"/>
      <c r="B646" s="40"/>
      <c r="C646" s="41"/>
      <c r="D646" s="242" t="s">
        <v>182</v>
      </c>
      <c r="E646" s="41"/>
      <c r="F646" s="243" t="s">
        <v>1244</v>
      </c>
      <c r="G646" s="41"/>
      <c r="H646" s="41"/>
      <c r="I646" s="244"/>
      <c r="J646" s="41"/>
      <c r="K646" s="41"/>
      <c r="L646" s="45"/>
      <c r="M646" s="245"/>
      <c r="N646" s="246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182</v>
      </c>
      <c r="AU646" s="18" t="s">
        <v>21</v>
      </c>
    </row>
    <row r="647" s="13" customFormat="1">
      <c r="A647" s="13"/>
      <c r="B647" s="247"/>
      <c r="C647" s="248"/>
      <c r="D647" s="242" t="s">
        <v>184</v>
      </c>
      <c r="E647" s="249" t="s">
        <v>1</v>
      </c>
      <c r="F647" s="250" t="s">
        <v>1245</v>
      </c>
      <c r="G647" s="248"/>
      <c r="H647" s="249" t="s">
        <v>1</v>
      </c>
      <c r="I647" s="251"/>
      <c r="J647" s="248"/>
      <c r="K647" s="248"/>
      <c r="L647" s="252"/>
      <c r="M647" s="253"/>
      <c r="N647" s="254"/>
      <c r="O647" s="254"/>
      <c r="P647" s="254"/>
      <c r="Q647" s="254"/>
      <c r="R647" s="254"/>
      <c r="S647" s="254"/>
      <c r="T647" s="255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6" t="s">
        <v>184</v>
      </c>
      <c r="AU647" s="256" t="s">
        <v>21</v>
      </c>
      <c r="AV647" s="13" t="s">
        <v>21</v>
      </c>
      <c r="AW647" s="13" t="s">
        <v>34</v>
      </c>
      <c r="AX647" s="13" t="s">
        <v>77</v>
      </c>
      <c r="AY647" s="256" t="s">
        <v>173</v>
      </c>
    </row>
    <row r="648" s="14" customFormat="1">
      <c r="A648" s="14"/>
      <c r="B648" s="257"/>
      <c r="C648" s="258"/>
      <c r="D648" s="242" t="s">
        <v>184</v>
      </c>
      <c r="E648" s="259" t="s">
        <v>1</v>
      </c>
      <c r="F648" s="260" t="s">
        <v>928</v>
      </c>
      <c r="G648" s="258"/>
      <c r="H648" s="261">
        <v>4.9080000000000004</v>
      </c>
      <c r="I648" s="262"/>
      <c r="J648" s="258"/>
      <c r="K648" s="258"/>
      <c r="L648" s="263"/>
      <c r="M648" s="264"/>
      <c r="N648" s="265"/>
      <c r="O648" s="265"/>
      <c r="P648" s="265"/>
      <c r="Q648" s="265"/>
      <c r="R648" s="265"/>
      <c r="S648" s="265"/>
      <c r="T648" s="266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67" t="s">
        <v>184</v>
      </c>
      <c r="AU648" s="267" t="s">
        <v>21</v>
      </c>
      <c r="AV648" s="14" t="s">
        <v>85</v>
      </c>
      <c r="AW648" s="14" t="s">
        <v>34</v>
      </c>
      <c r="AX648" s="14" t="s">
        <v>77</v>
      </c>
      <c r="AY648" s="267" t="s">
        <v>173</v>
      </c>
    </row>
    <row r="649" s="13" customFormat="1">
      <c r="A649" s="13"/>
      <c r="B649" s="247"/>
      <c r="C649" s="248"/>
      <c r="D649" s="242" t="s">
        <v>184</v>
      </c>
      <c r="E649" s="249" t="s">
        <v>1</v>
      </c>
      <c r="F649" s="250" t="s">
        <v>1246</v>
      </c>
      <c r="G649" s="248"/>
      <c r="H649" s="249" t="s">
        <v>1</v>
      </c>
      <c r="I649" s="251"/>
      <c r="J649" s="248"/>
      <c r="K649" s="248"/>
      <c r="L649" s="252"/>
      <c r="M649" s="253"/>
      <c r="N649" s="254"/>
      <c r="O649" s="254"/>
      <c r="P649" s="254"/>
      <c r="Q649" s="254"/>
      <c r="R649" s="254"/>
      <c r="S649" s="254"/>
      <c r="T649" s="255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56" t="s">
        <v>184</v>
      </c>
      <c r="AU649" s="256" t="s">
        <v>21</v>
      </c>
      <c r="AV649" s="13" t="s">
        <v>21</v>
      </c>
      <c r="AW649" s="13" t="s">
        <v>34</v>
      </c>
      <c r="AX649" s="13" t="s">
        <v>77</v>
      </c>
      <c r="AY649" s="256" t="s">
        <v>173</v>
      </c>
    </row>
    <row r="650" s="14" customFormat="1">
      <c r="A650" s="14"/>
      <c r="B650" s="257"/>
      <c r="C650" s="258"/>
      <c r="D650" s="242" t="s">
        <v>184</v>
      </c>
      <c r="E650" s="259" t="s">
        <v>1</v>
      </c>
      <c r="F650" s="260" t="s">
        <v>1247</v>
      </c>
      <c r="G650" s="258"/>
      <c r="H650" s="261">
        <v>50.393999999999998</v>
      </c>
      <c r="I650" s="262"/>
      <c r="J650" s="258"/>
      <c r="K650" s="258"/>
      <c r="L650" s="263"/>
      <c r="M650" s="264"/>
      <c r="N650" s="265"/>
      <c r="O650" s="265"/>
      <c r="P650" s="265"/>
      <c r="Q650" s="265"/>
      <c r="R650" s="265"/>
      <c r="S650" s="265"/>
      <c r="T650" s="266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67" t="s">
        <v>184</v>
      </c>
      <c r="AU650" s="267" t="s">
        <v>21</v>
      </c>
      <c r="AV650" s="14" t="s">
        <v>85</v>
      </c>
      <c r="AW650" s="14" t="s">
        <v>34</v>
      </c>
      <c r="AX650" s="14" t="s">
        <v>77</v>
      </c>
      <c r="AY650" s="267" t="s">
        <v>173</v>
      </c>
    </row>
    <row r="651" s="13" customFormat="1">
      <c r="A651" s="13"/>
      <c r="B651" s="247"/>
      <c r="C651" s="248"/>
      <c r="D651" s="242" t="s">
        <v>184</v>
      </c>
      <c r="E651" s="249" t="s">
        <v>1</v>
      </c>
      <c r="F651" s="250" t="s">
        <v>955</v>
      </c>
      <c r="G651" s="248"/>
      <c r="H651" s="249" t="s">
        <v>1</v>
      </c>
      <c r="I651" s="251"/>
      <c r="J651" s="248"/>
      <c r="K651" s="248"/>
      <c r="L651" s="252"/>
      <c r="M651" s="253"/>
      <c r="N651" s="254"/>
      <c r="O651" s="254"/>
      <c r="P651" s="254"/>
      <c r="Q651" s="254"/>
      <c r="R651" s="254"/>
      <c r="S651" s="254"/>
      <c r="T651" s="255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56" t="s">
        <v>184</v>
      </c>
      <c r="AU651" s="256" t="s">
        <v>21</v>
      </c>
      <c r="AV651" s="13" t="s">
        <v>21</v>
      </c>
      <c r="AW651" s="13" t="s">
        <v>34</v>
      </c>
      <c r="AX651" s="13" t="s">
        <v>77</v>
      </c>
      <c r="AY651" s="256" t="s">
        <v>173</v>
      </c>
    </row>
    <row r="652" s="14" customFormat="1">
      <c r="A652" s="14"/>
      <c r="B652" s="257"/>
      <c r="C652" s="258"/>
      <c r="D652" s="242" t="s">
        <v>184</v>
      </c>
      <c r="E652" s="259" t="s">
        <v>1</v>
      </c>
      <c r="F652" s="260" t="s">
        <v>956</v>
      </c>
      <c r="G652" s="258"/>
      <c r="H652" s="261">
        <v>7.4080000000000004</v>
      </c>
      <c r="I652" s="262"/>
      <c r="J652" s="258"/>
      <c r="K652" s="258"/>
      <c r="L652" s="263"/>
      <c r="M652" s="264"/>
      <c r="N652" s="265"/>
      <c r="O652" s="265"/>
      <c r="P652" s="265"/>
      <c r="Q652" s="265"/>
      <c r="R652" s="265"/>
      <c r="S652" s="265"/>
      <c r="T652" s="266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67" t="s">
        <v>184</v>
      </c>
      <c r="AU652" s="267" t="s">
        <v>21</v>
      </c>
      <c r="AV652" s="14" t="s">
        <v>85</v>
      </c>
      <c r="AW652" s="14" t="s">
        <v>34</v>
      </c>
      <c r="AX652" s="14" t="s">
        <v>77</v>
      </c>
      <c r="AY652" s="267" t="s">
        <v>173</v>
      </c>
    </row>
    <row r="653" s="14" customFormat="1">
      <c r="A653" s="14"/>
      <c r="B653" s="257"/>
      <c r="C653" s="258"/>
      <c r="D653" s="242" t="s">
        <v>184</v>
      </c>
      <c r="E653" s="259" t="s">
        <v>1</v>
      </c>
      <c r="F653" s="260" t="s">
        <v>957</v>
      </c>
      <c r="G653" s="258"/>
      <c r="H653" s="261">
        <v>2.222</v>
      </c>
      <c r="I653" s="262"/>
      <c r="J653" s="258"/>
      <c r="K653" s="258"/>
      <c r="L653" s="263"/>
      <c r="M653" s="264"/>
      <c r="N653" s="265"/>
      <c r="O653" s="265"/>
      <c r="P653" s="265"/>
      <c r="Q653" s="265"/>
      <c r="R653" s="265"/>
      <c r="S653" s="265"/>
      <c r="T653" s="266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67" t="s">
        <v>184</v>
      </c>
      <c r="AU653" s="267" t="s">
        <v>21</v>
      </c>
      <c r="AV653" s="14" t="s">
        <v>85</v>
      </c>
      <c r="AW653" s="14" t="s">
        <v>34</v>
      </c>
      <c r="AX653" s="14" t="s">
        <v>77</v>
      </c>
      <c r="AY653" s="267" t="s">
        <v>173</v>
      </c>
    </row>
    <row r="654" s="13" customFormat="1">
      <c r="A654" s="13"/>
      <c r="B654" s="247"/>
      <c r="C654" s="248"/>
      <c r="D654" s="242" t="s">
        <v>184</v>
      </c>
      <c r="E654" s="249" t="s">
        <v>1</v>
      </c>
      <c r="F654" s="250" t="s">
        <v>943</v>
      </c>
      <c r="G654" s="248"/>
      <c r="H654" s="249" t="s">
        <v>1</v>
      </c>
      <c r="I654" s="251"/>
      <c r="J654" s="248"/>
      <c r="K654" s="248"/>
      <c r="L654" s="252"/>
      <c r="M654" s="253"/>
      <c r="N654" s="254"/>
      <c r="O654" s="254"/>
      <c r="P654" s="254"/>
      <c r="Q654" s="254"/>
      <c r="R654" s="254"/>
      <c r="S654" s="254"/>
      <c r="T654" s="25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6" t="s">
        <v>184</v>
      </c>
      <c r="AU654" s="256" t="s">
        <v>21</v>
      </c>
      <c r="AV654" s="13" t="s">
        <v>21</v>
      </c>
      <c r="AW654" s="13" t="s">
        <v>34</v>
      </c>
      <c r="AX654" s="13" t="s">
        <v>77</v>
      </c>
      <c r="AY654" s="256" t="s">
        <v>173</v>
      </c>
    </row>
    <row r="655" s="14" customFormat="1">
      <c r="A655" s="14"/>
      <c r="B655" s="257"/>
      <c r="C655" s="258"/>
      <c r="D655" s="242" t="s">
        <v>184</v>
      </c>
      <c r="E655" s="259" t="s">
        <v>1</v>
      </c>
      <c r="F655" s="260" t="s">
        <v>958</v>
      </c>
      <c r="G655" s="258"/>
      <c r="H655" s="261">
        <v>6.7080000000000002</v>
      </c>
      <c r="I655" s="262"/>
      <c r="J655" s="258"/>
      <c r="K655" s="258"/>
      <c r="L655" s="263"/>
      <c r="M655" s="264"/>
      <c r="N655" s="265"/>
      <c r="O655" s="265"/>
      <c r="P655" s="265"/>
      <c r="Q655" s="265"/>
      <c r="R655" s="265"/>
      <c r="S655" s="265"/>
      <c r="T655" s="266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67" t="s">
        <v>184</v>
      </c>
      <c r="AU655" s="267" t="s">
        <v>21</v>
      </c>
      <c r="AV655" s="14" t="s">
        <v>85</v>
      </c>
      <c r="AW655" s="14" t="s">
        <v>34</v>
      </c>
      <c r="AX655" s="14" t="s">
        <v>77</v>
      </c>
      <c r="AY655" s="267" t="s">
        <v>173</v>
      </c>
    </row>
    <row r="656" s="14" customFormat="1">
      <c r="A656" s="14"/>
      <c r="B656" s="257"/>
      <c r="C656" s="258"/>
      <c r="D656" s="242" t="s">
        <v>184</v>
      </c>
      <c r="E656" s="259" t="s">
        <v>1</v>
      </c>
      <c r="F656" s="260" t="s">
        <v>959</v>
      </c>
      <c r="G656" s="258"/>
      <c r="H656" s="261">
        <v>5.8319999999999999</v>
      </c>
      <c r="I656" s="262"/>
      <c r="J656" s="258"/>
      <c r="K656" s="258"/>
      <c r="L656" s="263"/>
      <c r="M656" s="264"/>
      <c r="N656" s="265"/>
      <c r="O656" s="265"/>
      <c r="P656" s="265"/>
      <c r="Q656" s="265"/>
      <c r="R656" s="265"/>
      <c r="S656" s="265"/>
      <c r="T656" s="266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7" t="s">
        <v>184</v>
      </c>
      <c r="AU656" s="267" t="s">
        <v>21</v>
      </c>
      <c r="AV656" s="14" t="s">
        <v>85</v>
      </c>
      <c r="AW656" s="14" t="s">
        <v>34</v>
      </c>
      <c r="AX656" s="14" t="s">
        <v>77</v>
      </c>
      <c r="AY656" s="267" t="s">
        <v>173</v>
      </c>
    </row>
    <row r="657" s="14" customFormat="1">
      <c r="A657" s="14"/>
      <c r="B657" s="257"/>
      <c r="C657" s="258"/>
      <c r="D657" s="242" t="s">
        <v>184</v>
      </c>
      <c r="E657" s="259" t="s">
        <v>1</v>
      </c>
      <c r="F657" s="260" t="s">
        <v>960</v>
      </c>
      <c r="G657" s="258"/>
      <c r="H657" s="261">
        <v>2.1600000000000001</v>
      </c>
      <c r="I657" s="262"/>
      <c r="J657" s="258"/>
      <c r="K657" s="258"/>
      <c r="L657" s="263"/>
      <c r="M657" s="264"/>
      <c r="N657" s="265"/>
      <c r="O657" s="265"/>
      <c r="P657" s="265"/>
      <c r="Q657" s="265"/>
      <c r="R657" s="265"/>
      <c r="S657" s="265"/>
      <c r="T657" s="266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7" t="s">
        <v>184</v>
      </c>
      <c r="AU657" s="267" t="s">
        <v>21</v>
      </c>
      <c r="AV657" s="14" t="s">
        <v>85</v>
      </c>
      <c r="AW657" s="14" t="s">
        <v>34</v>
      </c>
      <c r="AX657" s="14" t="s">
        <v>77</v>
      </c>
      <c r="AY657" s="267" t="s">
        <v>173</v>
      </c>
    </row>
    <row r="658" s="14" customFormat="1">
      <c r="A658" s="14"/>
      <c r="B658" s="257"/>
      <c r="C658" s="258"/>
      <c r="D658" s="242" t="s">
        <v>184</v>
      </c>
      <c r="E658" s="259" t="s">
        <v>1</v>
      </c>
      <c r="F658" s="260" t="s">
        <v>1092</v>
      </c>
      <c r="G658" s="258"/>
      <c r="H658" s="261">
        <v>11.007999999999999</v>
      </c>
      <c r="I658" s="262"/>
      <c r="J658" s="258"/>
      <c r="K658" s="258"/>
      <c r="L658" s="263"/>
      <c r="M658" s="264"/>
      <c r="N658" s="265"/>
      <c r="O658" s="265"/>
      <c r="P658" s="265"/>
      <c r="Q658" s="265"/>
      <c r="R658" s="265"/>
      <c r="S658" s="265"/>
      <c r="T658" s="266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7" t="s">
        <v>184</v>
      </c>
      <c r="AU658" s="267" t="s">
        <v>21</v>
      </c>
      <c r="AV658" s="14" t="s">
        <v>85</v>
      </c>
      <c r="AW658" s="14" t="s">
        <v>34</v>
      </c>
      <c r="AX658" s="14" t="s">
        <v>77</v>
      </c>
      <c r="AY658" s="267" t="s">
        <v>173</v>
      </c>
    </row>
    <row r="659" s="14" customFormat="1">
      <c r="A659" s="14"/>
      <c r="B659" s="257"/>
      <c r="C659" s="258"/>
      <c r="D659" s="242" t="s">
        <v>184</v>
      </c>
      <c r="E659" s="259" t="s">
        <v>1</v>
      </c>
      <c r="F659" s="260" t="s">
        <v>1094</v>
      </c>
      <c r="G659" s="258"/>
      <c r="H659" s="261">
        <v>7.8630000000000004</v>
      </c>
      <c r="I659" s="262"/>
      <c r="J659" s="258"/>
      <c r="K659" s="258"/>
      <c r="L659" s="263"/>
      <c r="M659" s="264"/>
      <c r="N659" s="265"/>
      <c r="O659" s="265"/>
      <c r="P659" s="265"/>
      <c r="Q659" s="265"/>
      <c r="R659" s="265"/>
      <c r="S659" s="265"/>
      <c r="T659" s="26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67" t="s">
        <v>184</v>
      </c>
      <c r="AU659" s="267" t="s">
        <v>21</v>
      </c>
      <c r="AV659" s="14" t="s">
        <v>85</v>
      </c>
      <c r="AW659" s="14" t="s">
        <v>34</v>
      </c>
      <c r="AX659" s="14" t="s">
        <v>77</v>
      </c>
      <c r="AY659" s="267" t="s">
        <v>173</v>
      </c>
    </row>
    <row r="660" s="13" customFormat="1">
      <c r="A660" s="13"/>
      <c r="B660" s="247"/>
      <c r="C660" s="248"/>
      <c r="D660" s="242" t="s">
        <v>184</v>
      </c>
      <c r="E660" s="249" t="s">
        <v>1</v>
      </c>
      <c r="F660" s="250" t="s">
        <v>943</v>
      </c>
      <c r="G660" s="248"/>
      <c r="H660" s="249" t="s">
        <v>1</v>
      </c>
      <c r="I660" s="251"/>
      <c r="J660" s="248"/>
      <c r="K660" s="248"/>
      <c r="L660" s="252"/>
      <c r="M660" s="253"/>
      <c r="N660" s="254"/>
      <c r="O660" s="254"/>
      <c r="P660" s="254"/>
      <c r="Q660" s="254"/>
      <c r="R660" s="254"/>
      <c r="S660" s="254"/>
      <c r="T660" s="255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6" t="s">
        <v>184</v>
      </c>
      <c r="AU660" s="256" t="s">
        <v>21</v>
      </c>
      <c r="AV660" s="13" t="s">
        <v>21</v>
      </c>
      <c r="AW660" s="13" t="s">
        <v>34</v>
      </c>
      <c r="AX660" s="13" t="s">
        <v>77</v>
      </c>
      <c r="AY660" s="256" t="s">
        <v>173</v>
      </c>
    </row>
    <row r="661" s="14" customFormat="1">
      <c r="A661" s="14"/>
      <c r="B661" s="257"/>
      <c r="C661" s="258"/>
      <c r="D661" s="242" t="s">
        <v>184</v>
      </c>
      <c r="E661" s="259" t="s">
        <v>1</v>
      </c>
      <c r="F661" s="260" t="s">
        <v>1030</v>
      </c>
      <c r="G661" s="258"/>
      <c r="H661" s="261">
        <v>10.006</v>
      </c>
      <c r="I661" s="262"/>
      <c r="J661" s="258"/>
      <c r="K661" s="258"/>
      <c r="L661" s="263"/>
      <c r="M661" s="264"/>
      <c r="N661" s="265"/>
      <c r="O661" s="265"/>
      <c r="P661" s="265"/>
      <c r="Q661" s="265"/>
      <c r="R661" s="265"/>
      <c r="S661" s="265"/>
      <c r="T661" s="266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7" t="s">
        <v>184</v>
      </c>
      <c r="AU661" s="267" t="s">
        <v>21</v>
      </c>
      <c r="AV661" s="14" t="s">
        <v>85</v>
      </c>
      <c r="AW661" s="14" t="s">
        <v>34</v>
      </c>
      <c r="AX661" s="14" t="s">
        <v>77</v>
      </c>
      <c r="AY661" s="267" t="s">
        <v>173</v>
      </c>
    </row>
    <row r="662" s="14" customFormat="1">
      <c r="A662" s="14"/>
      <c r="B662" s="257"/>
      <c r="C662" s="258"/>
      <c r="D662" s="242" t="s">
        <v>184</v>
      </c>
      <c r="E662" s="259" t="s">
        <v>1</v>
      </c>
      <c r="F662" s="260" t="s">
        <v>1031</v>
      </c>
      <c r="G662" s="258"/>
      <c r="H662" s="261">
        <v>2.536</v>
      </c>
      <c r="I662" s="262"/>
      <c r="J662" s="258"/>
      <c r="K662" s="258"/>
      <c r="L662" s="263"/>
      <c r="M662" s="264"/>
      <c r="N662" s="265"/>
      <c r="O662" s="265"/>
      <c r="P662" s="265"/>
      <c r="Q662" s="265"/>
      <c r="R662" s="265"/>
      <c r="S662" s="265"/>
      <c r="T662" s="266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67" t="s">
        <v>184</v>
      </c>
      <c r="AU662" s="267" t="s">
        <v>21</v>
      </c>
      <c r="AV662" s="14" t="s">
        <v>85</v>
      </c>
      <c r="AW662" s="14" t="s">
        <v>34</v>
      </c>
      <c r="AX662" s="14" t="s">
        <v>77</v>
      </c>
      <c r="AY662" s="267" t="s">
        <v>173</v>
      </c>
    </row>
    <row r="663" s="14" customFormat="1">
      <c r="A663" s="14"/>
      <c r="B663" s="257"/>
      <c r="C663" s="258"/>
      <c r="D663" s="242" t="s">
        <v>184</v>
      </c>
      <c r="E663" s="259" t="s">
        <v>1</v>
      </c>
      <c r="F663" s="260" t="s">
        <v>1033</v>
      </c>
      <c r="G663" s="258"/>
      <c r="H663" s="261">
        <v>8.6989999999999998</v>
      </c>
      <c r="I663" s="262"/>
      <c r="J663" s="258"/>
      <c r="K663" s="258"/>
      <c r="L663" s="263"/>
      <c r="M663" s="264"/>
      <c r="N663" s="265"/>
      <c r="O663" s="265"/>
      <c r="P663" s="265"/>
      <c r="Q663" s="265"/>
      <c r="R663" s="265"/>
      <c r="S663" s="265"/>
      <c r="T663" s="266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67" t="s">
        <v>184</v>
      </c>
      <c r="AU663" s="267" t="s">
        <v>21</v>
      </c>
      <c r="AV663" s="14" t="s">
        <v>85</v>
      </c>
      <c r="AW663" s="14" t="s">
        <v>34</v>
      </c>
      <c r="AX663" s="14" t="s">
        <v>77</v>
      </c>
      <c r="AY663" s="267" t="s">
        <v>173</v>
      </c>
    </row>
    <row r="664" s="14" customFormat="1">
      <c r="A664" s="14"/>
      <c r="B664" s="257"/>
      <c r="C664" s="258"/>
      <c r="D664" s="242" t="s">
        <v>184</v>
      </c>
      <c r="E664" s="259" t="s">
        <v>1</v>
      </c>
      <c r="F664" s="260" t="s">
        <v>1034</v>
      </c>
      <c r="G664" s="258"/>
      <c r="H664" s="261">
        <v>2.4910000000000001</v>
      </c>
      <c r="I664" s="262"/>
      <c r="J664" s="258"/>
      <c r="K664" s="258"/>
      <c r="L664" s="263"/>
      <c r="M664" s="264"/>
      <c r="N664" s="265"/>
      <c r="O664" s="265"/>
      <c r="P664" s="265"/>
      <c r="Q664" s="265"/>
      <c r="R664" s="265"/>
      <c r="S664" s="265"/>
      <c r="T664" s="266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67" t="s">
        <v>184</v>
      </c>
      <c r="AU664" s="267" t="s">
        <v>21</v>
      </c>
      <c r="AV664" s="14" t="s">
        <v>85</v>
      </c>
      <c r="AW664" s="14" t="s">
        <v>34</v>
      </c>
      <c r="AX664" s="14" t="s">
        <v>77</v>
      </c>
      <c r="AY664" s="267" t="s">
        <v>173</v>
      </c>
    </row>
    <row r="665" s="15" customFormat="1">
      <c r="A665" s="15"/>
      <c r="B665" s="268"/>
      <c r="C665" s="269"/>
      <c r="D665" s="242" t="s">
        <v>184</v>
      </c>
      <c r="E665" s="270" t="s">
        <v>1</v>
      </c>
      <c r="F665" s="271" t="s">
        <v>187</v>
      </c>
      <c r="G665" s="269"/>
      <c r="H665" s="272">
        <v>122.235</v>
      </c>
      <c r="I665" s="273"/>
      <c r="J665" s="269"/>
      <c r="K665" s="269"/>
      <c r="L665" s="274"/>
      <c r="M665" s="275"/>
      <c r="N665" s="276"/>
      <c r="O665" s="276"/>
      <c r="P665" s="276"/>
      <c r="Q665" s="276"/>
      <c r="R665" s="276"/>
      <c r="S665" s="276"/>
      <c r="T665" s="277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78" t="s">
        <v>184</v>
      </c>
      <c r="AU665" s="278" t="s">
        <v>21</v>
      </c>
      <c r="AV665" s="15" t="s">
        <v>180</v>
      </c>
      <c r="AW665" s="15" t="s">
        <v>34</v>
      </c>
      <c r="AX665" s="15" t="s">
        <v>21</v>
      </c>
      <c r="AY665" s="278" t="s">
        <v>173</v>
      </c>
    </row>
    <row r="666" s="2" customFormat="1" ht="16.5" customHeight="1">
      <c r="A666" s="39"/>
      <c r="B666" s="40"/>
      <c r="C666" s="291" t="s">
        <v>1248</v>
      </c>
      <c r="D666" s="291" t="s">
        <v>295</v>
      </c>
      <c r="E666" s="292" t="s">
        <v>648</v>
      </c>
      <c r="F666" s="293" t="s">
        <v>649</v>
      </c>
      <c r="G666" s="294" t="s">
        <v>251</v>
      </c>
      <c r="H666" s="295">
        <v>0.042999999999999997</v>
      </c>
      <c r="I666" s="296"/>
      <c r="J666" s="297">
        <f>ROUND(I666*H666,2)</f>
        <v>0</v>
      </c>
      <c r="K666" s="293" t="s">
        <v>179</v>
      </c>
      <c r="L666" s="298"/>
      <c r="M666" s="299" t="s">
        <v>1</v>
      </c>
      <c r="N666" s="300" t="s">
        <v>42</v>
      </c>
      <c r="O666" s="92"/>
      <c r="P666" s="238">
        <f>O666*H666</f>
        <v>0</v>
      </c>
      <c r="Q666" s="238">
        <v>1</v>
      </c>
      <c r="R666" s="238">
        <f>Q666*H666</f>
        <v>0.042999999999999997</v>
      </c>
      <c r="S666" s="238">
        <v>0</v>
      </c>
      <c r="T666" s="239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40" t="s">
        <v>410</v>
      </c>
      <c r="AT666" s="240" t="s">
        <v>295</v>
      </c>
      <c r="AU666" s="240" t="s">
        <v>21</v>
      </c>
      <c r="AY666" s="18" t="s">
        <v>173</v>
      </c>
      <c r="BE666" s="241">
        <f>IF(N666="základní",J666,0)</f>
        <v>0</v>
      </c>
      <c r="BF666" s="241">
        <f>IF(N666="snížená",J666,0)</f>
        <v>0</v>
      </c>
      <c r="BG666" s="241">
        <f>IF(N666="zákl. přenesená",J666,0)</f>
        <v>0</v>
      </c>
      <c r="BH666" s="241">
        <f>IF(N666="sníž. přenesená",J666,0)</f>
        <v>0</v>
      </c>
      <c r="BI666" s="241">
        <f>IF(N666="nulová",J666,0)</f>
        <v>0</v>
      </c>
      <c r="BJ666" s="18" t="s">
        <v>21</v>
      </c>
      <c r="BK666" s="241">
        <f>ROUND(I666*H666,2)</f>
        <v>0</v>
      </c>
      <c r="BL666" s="18" t="s">
        <v>294</v>
      </c>
      <c r="BM666" s="240" t="s">
        <v>1249</v>
      </c>
    </row>
    <row r="667" s="2" customFormat="1">
      <c r="A667" s="39"/>
      <c r="B667" s="40"/>
      <c r="C667" s="41"/>
      <c r="D667" s="242" t="s">
        <v>182</v>
      </c>
      <c r="E667" s="41"/>
      <c r="F667" s="243" t="s">
        <v>649</v>
      </c>
      <c r="G667" s="41"/>
      <c r="H667" s="41"/>
      <c r="I667" s="244"/>
      <c r="J667" s="41"/>
      <c r="K667" s="41"/>
      <c r="L667" s="45"/>
      <c r="M667" s="245"/>
      <c r="N667" s="246"/>
      <c r="O667" s="92"/>
      <c r="P667" s="92"/>
      <c r="Q667" s="92"/>
      <c r="R667" s="92"/>
      <c r="S667" s="92"/>
      <c r="T667" s="93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182</v>
      </c>
      <c r="AU667" s="18" t="s">
        <v>21</v>
      </c>
    </row>
    <row r="668" s="2" customFormat="1">
      <c r="A668" s="39"/>
      <c r="B668" s="40"/>
      <c r="C668" s="41"/>
      <c r="D668" s="242" t="s">
        <v>197</v>
      </c>
      <c r="E668" s="41"/>
      <c r="F668" s="279" t="s">
        <v>1250</v>
      </c>
      <c r="G668" s="41"/>
      <c r="H668" s="41"/>
      <c r="I668" s="244"/>
      <c r="J668" s="41"/>
      <c r="K668" s="41"/>
      <c r="L668" s="45"/>
      <c r="M668" s="245"/>
      <c r="N668" s="246"/>
      <c r="O668" s="92"/>
      <c r="P668" s="92"/>
      <c r="Q668" s="92"/>
      <c r="R668" s="92"/>
      <c r="S668" s="92"/>
      <c r="T668" s="93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197</v>
      </c>
      <c r="AU668" s="18" t="s">
        <v>21</v>
      </c>
    </row>
    <row r="669" s="14" customFormat="1">
      <c r="A669" s="14"/>
      <c r="B669" s="257"/>
      <c r="C669" s="258"/>
      <c r="D669" s="242" t="s">
        <v>184</v>
      </c>
      <c r="E669" s="259" t="s">
        <v>1</v>
      </c>
      <c r="F669" s="260" t="s">
        <v>1251</v>
      </c>
      <c r="G669" s="258"/>
      <c r="H669" s="261">
        <v>0.042999999999999997</v>
      </c>
      <c r="I669" s="262"/>
      <c r="J669" s="258"/>
      <c r="K669" s="258"/>
      <c r="L669" s="263"/>
      <c r="M669" s="264"/>
      <c r="N669" s="265"/>
      <c r="O669" s="265"/>
      <c r="P669" s="265"/>
      <c r="Q669" s="265"/>
      <c r="R669" s="265"/>
      <c r="S669" s="265"/>
      <c r="T669" s="266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67" t="s">
        <v>184</v>
      </c>
      <c r="AU669" s="267" t="s">
        <v>21</v>
      </c>
      <c r="AV669" s="14" t="s">
        <v>85</v>
      </c>
      <c r="AW669" s="14" t="s">
        <v>34</v>
      </c>
      <c r="AX669" s="14" t="s">
        <v>21</v>
      </c>
      <c r="AY669" s="267" t="s">
        <v>173</v>
      </c>
    </row>
    <row r="670" s="2" customFormat="1">
      <c r="A670" s="39"/>
      <c r="B670" s="40"/>
      <c r="C670" s="229" t="s">
        <v>1252</v>
      </c>
      <c r="D670" s="229" t="s">
        <v>175</v>
      </c>
      <c r="E670" s="230" t="s">
        <v>1253</v>
      </c>
      <c r="F670" s="231" t="s">
        <v>1254</v>
      </c>
      <c r="G670" s="232" t="s">
        <v>178</v>
      </c>
      <c r="H670" s="233">
        <v>244.47</v>
      </c>
      <c r="I670" s="234"/>
      <c r="J670" s="235">
        <f>ROUND(I670*H670,2)</f>
        <v>0</v>
      </c>
      <c r="K670" s="231" t="s">
        <v>179</v>
      </c>
      <c r="L670" s="45"/>
      <c r="M670" s="236" t="s">
        <v>1</v>
      </c>
      <c r="N670" s="237" t="s">
        <v>42</v>
      </c>
      <c r="O670" s="92"/>
      <c r="P670" s="238">
        <f>O670*H670</f>
        <v>0</v>
      </c>
      <c r="Q670" s="238">
        <v>0</v>
      </c>
      <c r="R670" s="238">
        <f>Q670*H670</f>
        <v>0</v>
      </c>
      <c r="S670" s="238">
        <v>0</v>
      </c>
      <c r="T670" s="239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40" t="s">
        <v>294</v>
      </c>
      <c r="AT670" s="240" t="s">
        <v>175</v>
      </c>
      <c r="AU670" s="240" t="s">
        <v>21</v>
      </c>
      <c r="AY670" s="18" t="s">
        <v>173</v>
      </c>
      <c r="BE670" s="241">
        <f>IF(N670="základní",J670,0)</f>
        <v>0</v>
      </c>
      <c r="BF670" s="241">
        <f>IF(N670="snížená",J670,0)</f>
        <v>0</v>
      </c>
      <c r="BG670" s="241">
        <f>IF(N670="zákl. přenesená",J670,0)</f>
        <v>0</v>
      </c>
      <c r="BH670" s="241">
        <f>IF(N670="sníž. přenesená",J670,0)</f>
        <v>0</v>
      </c>
      <c r="BI670" s="241">
        <f>IF(N670="nulová",J670,0)</f>
        <v>0</v>
      </c>
      <c r="BJ670" s="18" t="s">
        <v>21</v>
      </c>
      <c r="BK670" s="241">
        <f>ROUND(I670*H670,2)</f>
        <v>0</v>
      </c>
      <c r="BL670" s="18" t="s">
        <v>294</v>
      </c>
      <c r="BM670" s="240" t="s">
        <v>1255</v>
      </c>
    </row>
    <row r="671" s="2" customFormat="1">
      <c r="A671" s="39"/>
      <c r="B671" s="40"/>
      <c r="C671" s="41"/>
      <c r="D671" s="242" t="s">
        <v>182</v>
      </c>
      <c r="E671" s="41"/>
      <c r="F671" s="243" t="s">
        <v>1256</v>
      </c>
      <c r="G671" s="41"/>
      <c r="H671" s="41"/>
      <c r="I671" s="244"/>
      <c r="J671" s="41"/>
      <c r="K671" s="41"/>
      <c r="L671" s="45"/>
      <c r="M671" s="245"/>
      <c r="N671" s="246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182</v>
      </c>
      <c r="AU671" s="18" t="s">
        <v>21</v>
      </c>
    </row>
    <row r="672" s="14" customFormat="1">
      <c r="A672" s="14"/>
      <c r="B672" s="257"/>
      <c r="C672" s="258"/>
      <c r="D672" s="242" t="s">
        <v>184</v>
      </c>
      <c r="E672" s="259" t="s">
        <v>1</v>
      </c>
      <c r="F672" s="260" t="s">
        <v>1257</v>
      </c>
      <c r="G672" s="258"/>
      <c r="H672" s="261">
        <v>244.47</v>
      </c>
      <c r="I672" s="262"/>
      <c r="J672" s="258"/>
      <c r="K672" s="258"/>
      <c r="L672" s="263"/>
      <c r="M672" s="264"/>
      <c r="N672" s="265"/>
      <c r="O672" s="265"/>
      <c r="P672" s="265"/>
      <c r="Q672" s="265"/>
      <c r="R672" s="265"/>
      <c r="S672" s="265"/>
      <c r="T672" s="266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67" t="s">
        <v>184</v>
      </c>
      <c r="AU672" s="267" t="s">
        <v>21</v>
      </c>
      <c r="AV672" s="14" t="s">
        <v>85</v>
      </c>
      <c r="AW672" s="14" t="s">
        <v>34</v>
      </c>
      <c r="AX672" s="14" t="s">
        <v>77</v>
      </c>
      <c r="AY672" s="267" t="s">
        <v>173</v>
      </c>
    </row>
    <row r="673" s="15" customFormat="1">
      <c r="A673" s="15"/>
      <c r="B673" s="268"/>
      <c r="C673" s="269"/>
      <c r="D673" s="242" t="s">
        <v>184</v>
      </c>
      <c r="E673" s="270" t="s">
        <v>1</v>
      </c>
      <c r="F673" s="271" t="s">
        <v>187</v>
      </c>
      <c r="G673" s="269"/>
      <c r="H673" s="272">
        <v>244.47</v>
      </c>
      <c r="I673" s="273"/>
      <c r="J673" s="269"/>
      <c r="K673" s="269"/>
      <c r="L673" s="274"/>
      <c r="M673" s="275"/>
      <c r="N673" s="276"/>
      <c r="O673" s="276"/>
      <c r="P673" s="276"/>
      <c r="Q673" s="276"/>
      <c r="R673" s="276"/>
      <c r="S673" s="276"/>
      <c r="T673" s="277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78" t="s">
        <v>184</v>
      </c>
      <c r="AU673" s="278" t="s">
        <v>21</v>
      </c>
      <c r="AV673" s="15" t="s">
        <v>180</v>
      </c>
      <c r="AW673" s="15" t="s">
        <v>34</v>
      </c>
      <c r="AX673" s="15" t="s">
        <v>21</v>
      </c>
      <c r="AY673" s="278" t="s">
        <v>173</v>
      </c>
    </row>
    <row r="674" s="2" customFormat="1" ht="16.5" customHeight="1">
      <c r="A674" s="39"/>
      <c r="B674" s="40"/>
      <c r="C674" s="291" t="s">
        <v>1258</v>
      </c>
      <c r="D674" s="291" t="s">
        <v>295</v>
      </c>
      <c r="E674" s="292" t="s">
        <v>660</v>
      </c>
      <c r="F674" s="293" t="s">
        <v>661</v>
      </c>
      <c r="G674" s="294" t="s">
        <v>251</v>
      </c>
      <c r="H674" s="295">
        <v>0.098000000000000004</v>
      </c>
      <c r="I674" s="296"/>
      <c r="J674" s="297">
        <f>ROUND(I674*H674,2)</f>
        <v>0</v>
      </c>
      <c r="K674" s="293" t="s">
        <v>179</v>
      </c>
      <c r="L674" s="298"/>
      <c r="M674" s="299" t="s">
        <v>1</v>
      </c>
      <c r="N674" s="300" t="s">
        <v>42</v>
      </c>
      <c r="O674" s="92"/>
      <c r="P674" s="238">
        <f>O674*H674</f>
        <v>0</v>
      </c>
      <c r="Q674" s="238">
        <v>1</v>
      </c>
      <c r="R674" s="238">
        <f>Q674*H674</f>
        <v>0.098000000000000004</v>
      </c>
      <c r="S674" s="238">
        <v>0</v>
      </c>
      <c r="T674" s="239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40" t="s">
        <v>410</v>
      </c>
      <c r="AT674" s="240" t="s">
        <v>295</v>
      </c>
      <c r="AU674" s="240" t="s">
        <v>21</v>
      </c>
      <c r="AY674" s="18" t="s">
        <v>173</v>
      </c>
      <c r="BE674" s="241">
        <f>IF(N674="základní",J674,0)</f>
        <v>0</v>
      </c>
      <c r="BF674" s="241">
        <f>IF(N674="snížená",J674,0)</f>
        <v>0</v>
      </c>
      <c r="BG674" s="241">
        <f>IF(N674="zákl. přenesená",J674,0)</f>
        <v>0</v>
      </c>
      <c r="BH674" s="241">
        <f>IF(N674="sníž. přenesená",J674,0)</f>
        <v>0</v>
      </c>
      <c r="BI674" s="241">
        <f>IF(N674="nulová",J674,0)</f>
        <v>0</v>
      </c>
      <c r="BJ674" s="18" t="s">
        <v>21</v>
      </c>
      <c r="BK674" s="241">
        <f>ROUND(I674*H674,2)</f>
        <v>0</v>
      </c>
      <c r="BL674" s="18" t="s">
        <v>294</v>
      </c>
      <c r="BM674" s="240" t="s">
        <v>1259</v>
      </c>
    </row>
    <row r="675" s="2" customFormat="1">
      <c r="A675" s="39"/>
      <c r="B675" s="40"/>
      <c r="C675" s="41"/>
      <c r="D675" s="242" t="s">
        <v>182</v>
      </c>
      <c r="E675" s="41"/>
      <c r="F675" s="243" t="s">
        <v>661</v>
      </c>
      <c r="G675" s="41"/>
      <c r="H675" s="41"/>
      <c r="I675" s="244"/>
      <c r="J675" s="41"/>
      <c r="K675" s="41"/>
      <c r="L675" s="45"/>
      <c r="M675" s="245"/>
      <c r="N675" s="246"/>
      <c r="O675" s="92"/>
      <c r="P675" s="92"/>
      <c r="Q675" s="92"/>
      <c r="R675" s="92"/>
      <c r="S675" s="92"/>
      <c r="T675" s="93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182</v>
      </c>
      <c r="AU675" s="18" t="s">
        <v>21</v>
      </c>
    </row>
    <row r="676" s="2" customFormat="1">
      <c r="A676" s="39"/>
      <c r="B676" s="40"/>
      <c r="C676" s="41"/>
      <c r="D676" s="242" t="s">
        <v>197</v>
      </c>
      <c r="E676" s="41"/>
      <c r="F676" s="279" t="s">
        <v>1260</v>
      </c>
      <c r="G676" s="41"/>
      <c r="H676" s="41"/>
      <c r="I676" s="244"/>
      <c r="J676" s="41"/>
      <c r="K676" s="41"/>
      <c r="L676" s="45"/>
      <c r="M676" s="245"/>
      <c r="N676" s="246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197</v>
      </c>
      <c r="AU676" s="18" t="s">
        <v>21</v>
      </c>
    </row>
    <row r="677" s="14" customFormat="1">
      <c r="A677" s="14"/>
      <c r="B677" s="257"/>
      <c r="C677" s="258"/>
      <c r="D677" s="242" t="s">
        <v>184</v>
      </c>
      <c r="E677" s="259" t="s">
        <v>1</v>
      </c>
      <c r="F677" s="260" t="s">
        <v>1261</v>
      </c>
      <c r="G677" s="258"/>
      <c r="H677" s="261">
        <v>0.098000000000000004</v>
      </c>
      <c r="I677" s="262"/>
      <c r="J677" s="258"/>
      <c r="K677" s="258"/>
      <c r="L677" s="263"/>
      <c r="M677" s="264"/>
      <c r="N677" s="265"/>
      <c r="O677" s="265"/>
      <c r="P677" s="265"/>
      <c r="Q677" s="265"/>
      <c r="R677" s="265"/>
      <c r="S677" s="265"/>
      <c r="T677" s="26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67" t="s">
        <v>184</v>
      </c>
      <c r="AU677" s="267" t="s">
        <v>21</v>
      </c>
      <c r="AV677" s="14" t="s">
        <v>85</v>
      </c>
      <c r="AW677" s="14" t="s">
        <v>34</v>
      </c>
      <c r="AX677" s="14" t="s">
        <v>21</v>
      </c>
      <c r="AY677" s="267" t="s">
        <v>173</v>
      </c>
    </row>
    <row r="678" s="2" customFormat="1">
      <c r="A678" s="39"/>
      <c r="B678" s="40"/>
      <c r="C678" s="229" t="s">
        <v>1262</v>
      </c>
      <c r="D678" s="229" t="s">
        <v>175</v>
      </c>
      <c r="E678" s="230" t="s">
        <v>666</v>
      </c>
      <c r="F678" s="231" t="s">
        <v>667</v>
      </c>
      <c r="G678" s="232" t="s">
        <v>251</v>
      </c>
      <c r="H678" s="233">
        <v>0.14099999999999999</v>
      </c>
      <c r="I678" s="234"/>
      <c r="J678" s="235">
        <f>ROUND(I678*H678,2)</f>
        <v>0</v>
      </c>
      <c r="K678" s="231" t="s">
        <v>179</v>
      </c>
      <c r="L678" s="45"/>
      <c r="M678" s="236" t="s">
        <v>1</v>
      </c>
      <c r="N678" s="237" t="s">
        <v>42</v>
      </c>
      <c r="O678" s="92"/>
      <c r="P678" s="238">
        <f>O678*H678</f>
        <v>0</v>
      </c>
      <c r="Q678" s="238">
        <v>0</v>
      </c>
      <c r="R678" s="238">
        <f>Q678*H678</f>
        <v>0</v>
      </c>
      <c r="S678" s="238">
        <v>0</v>
      </c>
      <c r="T678" s="239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40" t="s">
        <v>294</v>
      </c>
      <c r="AT678" s="240" t="s">
        <v>175</v>
      </c>
      <c r="AU678" s="240" t="s">
        <v>21</v>
      </c>
      <c r="AY678" s="18" t="s">
        <v>173</v>
      </c>
      <c r="BE678" s="241">
        <f>IF(N678="základní",J678,0)</f>
        <v>0</v>
      </c>
      <c r="BF678" s="241">
        <f>IF(N678="snížená",J678,0)</f>
        <v>0</v>
      </c>
      <c r="BG678" s="241">
        <f>IF(N678="zákl. přenesená",J678,0)</f>
        <v>0</v>
      </c>
      <c r="BH678" s="241">
        <f>IF(N678="sníž. přenesená",J678,0)</f>
        <v>0</v>
      </c>
      <c r="BI678" s="241">
        <f>IF(N678="nulová",J678,0)</f>
        <v>0</v>
      </c>
      <c r="BJ678" s="18" t="s">
        <v>21</v>
      </c>
      <c r="BK678" s="241">
        <f>ROUND(I678*H678,2)</f>
        <v>0</v>
      </c>
      <c r="BL678" s="18" t="s">
        <v>294</v>
      </c>
      <c r="BM678" s="240" t="s">
        <v>1263</v>
      </c>
    </row>
    <row r="679" s="2" customFormat="1">
      <c r="A679" s="39"/>
      <c r="B679" s="40"/>
      <c r="C679" s="41"/>
      <c r="D679" s="242" t="s">
        <v>182</v>
      </c>
      <c r="E679" s="41"/>
      <c r="F679" s="243" t="s">
        <v>669</v>
      </c>
      <c r="G679" s="41"/>
      <c r="H679" s="41"/>
      <c r="I679" s="244"/>
      <c r="J679" s="41"/>
      <c r="K679" s="41"/>
      <c r="L679" s="45"/>
      <c r="M679" s="245"/>
      <c r="N679" s="246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182</v>
      </c>
      <c r="AU679" s="18" t="s">
        <v>21</v>
      </c>
    </row>
    <row r="680" s="2" customFormat="1">
      <c r="A680" s="39"/>
      <c r="B680" s="40"/>
      <c r="C680" s="229" t="s">
        <v>1264</v>
      </c>
      <c r="D680" s="229" t="s">
        <v>175</v>
      </c>
      <c r="E680" s="230" t="s">
        <v>671</v>
      </c>
      <c r="F680" s="231" t="s">
        <v>672</v>
      </c>
      <c r="G680" s="232" t="s">
        <v>251</v>
      </c>
      <c r="H680" s="233">
        <v>0.14099999999999999</v>
      </c>
      <c r="I680" s="234"/>
      <c r="J680" s="235">
        <f>ROUND(I680*H680,2)</f>
        <v>0</v>
      </c>
      <c r="K680" s="231" t="s">
        <v>179</v>
      </c>
      <c r="L680" s="45"/>
      <c r="M680" s="236" t="s">
        <v>1</v>
      </c>
      <c r="N680" s="237" t="s">
        <v>42</v>
      </c>
      <c r="O680" s="92"/>
      <c r="P680" s="238">
        <f>O680*H680</f>
        <v>0</v>
      </c>
      <c r="Q680" s="238">
        <v>0</v>
      </c>
      <c r="R680" s="238">
        <f>Q680*H680</f>
        <v>0</v>
      </c>
      <c r="S680" s="238">
        <v>0</v>
      </c>
      <c r="T680" s="239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40" t="s">
        <v>294</v>
      </c>
      <c r="AT680" s="240" t="s">
        <v>175</v>
      </c>
      <c r="AU680" s="240" t="s">
        <v>21</v>
      </c>
      <c r="AY680" s="18" t="s">
        <v>173</v>
      </c>
      <c r="BE680" s="241">
        <f>IF(N680="základní",J680,0)</f>
        <v>0</v>
      </c>
      <c r="BF680" s="241">
        <f>IF(N680="snížená",J680,0)</f>
        <v>0</v>
      </c>
      <c r="BG680" s="241">
        <f>IF(N680="zákl. přenesená",J680,0)</f>
        <v>0</v>
      </c>
      <c r="BH680" s="241">
        <f>IF(N680="sníž. přenesená",J680,0)</f>
        <v>0</v>
      </c>
      <c r="BI680" s="241">
        <f>IF(N680="nulová",J680,0)</f>
        <v>0</v>
      </c>
      <c r="BJ680" s="18" t="s">
        <v>21</v>
      </c>
      <c r="BK680" s="241">
        <f>ROUND(I680*H680,2)</f>
        <v>0</v>
      </c>
      <c r="BL680" s="18" t="s">
        <v>294</v>
      </c>
      <c r="BM680" s="240" t="s">
        <v>1265</v>
      </c>
    </row>
    <row r="681" s="2" customFormat="1">
      <c r="A681" s="39"/>
      <c r="B681" s="40"/>
      <c r="C681" s="41"/>
      <c r="D681" s="242" t="s">
        <v>182</v>
      </c>
      <c r="E681" s="41"/>
      <c r="F681" s="243" t="s">
        <v>674</v>
      </c>
      <c r="G681" s="41"/>
      <c r="H681" s="41"/>
      <c r="I681" s="244"/>
      <c r="J681" s="41"/>
      <c r="K681" s="41"/>
      <c r="L681" s="45"/>
      <c r="M681" s="245"/>
      <c r="N681" s="246"/>
      <c r="O681" s="92"/>
      <c r="P681" s="92"/>
      <c r="Q681" s="92"/>
      <c r="R681" s="92"/>
      <c r="S681" s="92"/>
      <c r="T681" s="93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182</v>
      </c>
      <c r="AU681" s="18" t="s">
        <v>21</v>
      </c>
    </row>
    <row r="682" s="2" customFormat="1">
      <c r="A682" s="39"/>
      <c r="B682" s="40"/>
      <c r="C682" s="41"/>
      <c r="D682" s="242" t="s">
        <v>197</v>
      </c>
      <c r="E682" s="41"/>
      <c r="F682" s="279" t="s">
        <v>1239</v>
      </c>
      <c r="G682" s="41"/>
      <c r="H682" s="41"/>
      <c r="I682" s="244"/>
      <c r="J682" s="41"/>
      <c r="K682" s="41"/>
      <c r="L682" s="45"/>
      <c r="M682" s="301"/>
      <c r="N682" s="302"/>
      <c r="O682" s="303"/>
      <c r="P682" s="303"/>
      <c r="Q682" s="303"/>
      <c r="R682" s="303"/>
      <c r="S682" s="303"/>
      <c r="T682" s="304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197</v>
      </c>
      <c r="AU682" s="18" t="s">
        <v>21</v>
      </c>
    </row>
    <row r="683" s="2" customFormat="1" ht="6.96" customHeight="1">
      <c r="A683" s="39"/>
      <c r="B683" s="67"/>
      <c r="C683" s="68"/>
      <c r="D683" s="68"/>
      <c r="E683" s="68"/>
      <c r="F683" s="68"/>
      <c r="G683" s="68"/>
      <c r="H683" s="68"/>
      <c r="I683" s="68"/>
      <c r="J683" s="68"/>
      <c r="K683" s="68"/>
      <c r="L683" s="45"/>
      <c r="M683" s="39"/>
      <c r="O683" s="39"/>
      <c r="P683" s="39"/>
      <c r="Q683" s="39"/>
      <c r="R683" s="39"/>
      <c r="S683" s="39"/>
      <c r="T683" s="39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</row>
  </sheetData>
  <sheetProtection sheet="1" autoFilter="0" formatColumns="0" formatRows="0" objects="1" scenarios="1" spinCount="100000" saltValue="x2mVLuMYowrHNuz3Uc/nvn7EVGkBi7ufFuj6ZbRId1IJVkxy1jtVW1Mt0pXnoIbxI8WycSC4Z4ATkzuyqkjE6A==" hashValue="p4F08nfRwlvJavWEw2xXr4qbCrF2vEb9roIyuhGllk8II0sjZdu+3wzibwrEI2pRooQj4EelMzimtxykC/O/4A==" algorithmName="SHA-512" password="CC35"/>
  <autoFilter ref="C134:K68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1:H121"/>
    <mergeCell ref="E125:H125"/>
    <mergeCell ref="E123:H123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134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zakázky'!K6</f>
        <v>Oprava mostních objektů v úseku Ohníč - Bílina</v>
      </c>
      <c r="F7" s="152"/>
      <c r="G7" s="152"/>
      <c r="H7" s="152"/>
      <c r="L7" s="21"/>
    </row>
    <row r="8">
      <c r="B8" s="21"/>
      <c r="D8" s="152" t="s">
        <v>135</v>
      </c>
      <c r="L8" s="21"/>
    </row>
    <row r="9" s="1" customFormat="1" ht="16.5" customHeight="1">
      <c r="B9" s="21"/>
      <c r="E9" s="153" t="s">
        <v>777</v>
      </c>
      <c r="F9" s="1"/>
      <c r="G9" s="1"/>
      <c r="H9" s="1"/>
      <c r="L9" s="21"/>
    </row>
    <row r="10" s="1" customFormat="1" ht="12" customHeight="1">
      <c r="B10" s="21"/>
      <c r="D10" s="152" t="s">
        <v>137</v>
      </c>
      <c r="L10" s="21"/>
    </row>
    <row r="11" s="2" customFormat="1" ht="16.5" customHeight="1">
      <c r="A11" s="39"/>
      <c r="B11" s="45"/>
      <c r="C11" s="39"/>
      <c r="D11" s="39"/>
      <c r="E11" s="154" t="s">
        <v>778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139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1266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19</v>
      </c>
      <c r="E15" s="39"/>
      <c r="F15" s="142" t="s">
        <v>1</v>
      </c>
      <c r="G15" s="39"/>
      <c r="H15" s="39"/>
      <c r="I15" s="152" t="s">
        <v>20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22</v>
      </c>
      <c r="E16" s="39"/>
      <c r="F16" s="142" t="s">
        <v>23</v>
      </c>
      <c r="G16" s="39"/>
      <c r="H16" s="39"/>
      <c r="I16" s="152" t="s">
        <v>24</v>
      </c>
      <c r="J16" s="156" t="str">
        <f>'Rekapitulace zakázky'!AN8</f>
        <v>13. 5. 2021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28</v>
      </c>
      <c r="E18" s="39"/>
      <c r="F18" s="39"/>
      <c r="G18" s="39"/>
      <c r="H18" s="39"/>
      <c r="I18" s="152" t="s">
        <v>29</v>
      </c>
      <c r="J18" s="142" t="str">
        <f>IF('Rekapitulace zakázky'!AN10="","",'Rekapitulace zakázky'!AN10)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zakázky'!E11="","",'Rekapitulace zakázky'!E11)</f>
        <v xml:space="preserve"> </v>
      </c>
      <c r="F19" s="39"/>
      <c r="G19" s="39"/>
      <c r="H19" s="39"/>
      <c r="I19" s="152" t="s">
        <v>30</v>
      </c>
      <c r="J19" s="142" t="str">
        <f>IF('Rekapitulace zakázky'!AN11="","",'Rekapitulace zakázky'!AN11)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31</v>
      </c>
      <c r="E21" s="39"/>
      <c r="F21" s="39"/>
      <c r="G21" s="39"/>
      <c r="H21" s="39"/>
      <c r="I21" s="152" t="s">
        <v>29</v>
      </c>
      <c r="J21" s="34" t="str">
        <f>'Rekapitulace zakázky'!AN13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zakázky'!E14</f>
        <v>Vyplň údaj</v>
      </c>
      <c r="F22" s="142"/>
      <c r="G22" s="142"/>
      <c r="H22" s="142"/>
      <c r="I22" s="152" t="s">
        <v>30</v>
      </c>
      <c r="J22" s="34" t="str">
        <f>'Rekapitulace zakázky'!AN14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33</v>
      </c>
      <c r="E24" s="39"/>
      <c r="F24" s="39"/>
      <c r="G24" s="39"/>
      <c r="H24" s="39"/>
      <c r="I24" s="152" t="s">
        <v>29</v>
      </c>
      <c r="J24" s="142" t="str">
        <f>IF('Rekapitulace zakázky'!AN16="","",'Rekapitulace zakázky'!AN16)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zakázky'!E17="","",'Rekapitulace zakázky'!E17)</f>
        <v xml:space="preserve"> </v>
      </c>
      <c r="F25" s="39"/>
      <c r="G25" s="39"/>
      <c r="H25" s="39"/>
      <c r="I25" s="152" t="s">
        <v>30</v>
      </c>
      <c r="J25" s="142" t="str">
        <f>IF('Rekapitulace zakázky'!AN17="","",'Rekapitulace zakázky'!AN17)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35</v>
      </c>
      <c r="E27" s="39"/>
      <c r="F27" s="39"/>
      <c r="G27" s="39"/>
      <c r="H27" s="39"/>
      <c r="I27" s="152" t="s">
        <v>29</v>
      </c>
      <c r="J27" s="142" t="str">
        <f>IF('Rekapitulace zakázky'!AN19="","",'Rekapitulace zakázky'!AN19)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zakázky'!E20="","",'Rekapitulace zakázky'!E20)</f>
        <v xml:space="preserve"> </v>
      </c>
      <c r="F28" s="39"/>
      <c r="G28" s="39"/>
      <c r="H28" s="39"/>
      <c r="I28" s="152" t="s">
        <v>30</v>
      </c>
      <c r="J28" s="142" t="str">
        <f>IF('Rekapitulace zakázky'!AN20="","",'Rekapitulace zakázky'!AN20)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37</v>
      </c>
      <c r="E34" s="39"/>
      <c r="F34" s="39"/>
      <c r="G34" s="39"/>
      <c r="H34" s="39"/>
      <c r="I34" s="39"/>
      <c r="J34" s="163">
        <f>ROUND(J127,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39</v>
      </c>
      <c r="G36" s="39"/>
      <c r="H36" s="39"/>
      <c r="I36" s="164" t="s">
        <v>38</v>
      </c>
      <c r="J36" s="164" t="s">
        <v>40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4" t="s">
        <v>41</v>
      </c>
      <c r="E37" s="152" t="s">
        <v>42</v>
      </c>
      <c r="F37" s="165">
        <f>ROUND((SUM(BE127:BE195)),  2)</f>
        <v>0</v>
      </c>
      <c r="G37" s="39"/>
      <c r="H37" s="39"/>
      <c r="I37" s="166">
        <v>0.20999999999999999</v>
      </c>
      <c r="J37" s="165">
        <f>ROUND(((SUM(BE127:BE195))*I37),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43</v>
      </c>
      <c r="F38" s="165">
        <f>ROUND((SUM(BF127:BF195)),  2)</f>
        <v>0</v>
      </c>
      <c r="G38" s="39"/>
      <c r="H38" s="39"/>
      <c r="I38" s="166">
        <v>0.14999999999999999</v>
      </c>
      <c r="J38" s="165">
        <f>ROUND(((SUM(BF127:BF195))*I38),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44</v>
      </c>
      <c r="F39" s="165">
        <f>ROUND((SUM(BG127:BG195)),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45</v>
      </c>
      <c r="F40" s="165">
        <f>ROUND((SUM(BH127:BH195)),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46</v>
      </c>
      <c r="F41" s="165">
        <f>ROUND((SUM(BI127:BI195)),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47</v>
      </c>
      <c r="E43" s="169"/>
      <c r="F43" s="169"/>
      <c r="G43" s="170" t="s">
        <v>48</v>
      </c>
      <c r="H43" s="171" t="s">
        <v>49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50</v>
      </c>
      <c r="E50" s="175"/>
      <c r="F50" s="175"/>
      <c r="G50" s="174" t="s">
        <v>51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7"/>
      <c r="J61" s="179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54</v>
      </c>
      <c r="E65" s="180"/>
      <c r="F65" s="180"/>
      <c r="G65" s="174" t="s">
        <v>55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7"/>
      <c r="J76" s="179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Oprava mostních objektů v úseku Ohníč - Bílina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777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137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86" t="s">
        <v>778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139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002 - km 14,009 - svršek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22</v>
      </c>
      <c r="D93" s="41"/>
      <c r="E93" s="41"/>
      <c r="F93" s="28" t="str">
        <f>F16</f>
        <v xml:space="preserve"> </v>
      </c>
      <c r="G93" s="41"/>
      <c r="H93" s="41"/>
      <c r="I93" s="33" t="s">
        <v>24</v>
      </c>
      <c r="J93" s="80" t="str">
        <f>IF(J16="","",J16)</f>
        <v>13. 5. 2021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28</v>
      </c>
      <c r="D95" s="41"/>
      <c r="E95" s="41"/>
      <c r="F95" s="28" t="str">
        <f>E19</f>
        <v xml:space="preserve"> </v>
      </c>
      <c r="G95" s="41"/>
      <c r="H95" s="41"/>
      <c r="I95" s="33" t="s">
        <v>33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IF(E22="","",E22)</f>
        <v>Vyplň údaj</v>
      </c>
      <c r="G96" s="41"/>
      <c r="H96" s="41"/>
      <c r="I96" s="33" t="s">
        <v>35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7" t="s">
        <v>142</v>
      </c>
      <c r="D98" s="188"/>
      <c r="E98" s="188"/>
      <c r="F98" s="188"/>
      <c r="G98" s="188"/>
      <c r="H98" s="188"/>
      <c r="I98" s="188"/>
      <c r="J98" s="189" t="s">
        <v>143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0" t="s">
        <v>144</v>
      </c>
      <c r="D100" s="41"/>
      <c r="E100" s="41"/>
      <c r="F100" s="41"/>
      <c r="G100" s="41"/>
      <c r="H100" s="41"/>
      <c r="I100" s="41"/>
      <c r="J100" s="111">
        <f>J127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145</v>
      </c>
    </row>
    <row r="101" s="9" customFormat="1" ht="24.96" customHeight="1">
      <c r="A101" s="9"/>
      <c r="B101" s="191"/>
      <c r="C101" s="192"/>
      <c r="D101" s="193" t="s">
        <v>146</v>
      </c>
      <c r="E101" s="194"/>
      <c r="F101" s="194"/>
      <c r="G101" s="194"/>
      <c r="H101" s="194"/>
      <c r="I101" s="194"/>
      <c r="J101" s="195">
        <f>J128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33"/>
      <c r="D102" s="198" t="s">
        <v>676</v>
      </c>
      <c r="E102" s="199"/>
      <c r="F102" s="199"/>
      <c r="G102" s="199"/>
      <c r="H102" s="199"/>
      <c r="I102" s="199"/>
      <c r="J102" s="200">
        <f>J129</f>
        <v>0</v>
      </c>
      <c r="K102" s="133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1"/>
      <c r="C103" s="192"/>
      <c r="D103" s="193" t="s">
        <v>677</v>
      </c>
      <c r="E103" s="194"/>
      <c r="F103" s="194"/>
      <c r="G103" s="194"/>
      <c r="H103" s="194"/>
      <c r="I103" s="194"/>
      <c r="J103" s="195">
        <f>J174</f>
        <v>0</v>
      </c>
      <c r="K103" s="192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5" t="str">
        <f>E7</f>
        <v>Oprava mostních objektů v úseku Ohníč - Bílina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135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1" customFormat="1" ht="16.5" customHeight="1">
      <c r="B115" s="22"/>
      <c r="C115" s="23"/>
      <c r="D115" s="23"/>
      <c r="E115" s="185" t="s">
        <v>777</v>
      </c>
      <c r="F115" s="23"/>
      <c r="G115" s="23"/>
      <c r="H115" s="23"/>
      <c r="I115" s="23"/>
      <c r="J115" s="23"/>
      <c r="K115" s="23"/>
      <c r="L115" s="21"/>
    </row>
    <row r="116" s="1" customFormat="1" ht="12" customHeight="1">
      <c r="B116" s="22"/>
      <c r="C116" s="33" t="s">
        <v>137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6" t="s">
        <v>778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139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E13</f>
        <v>002 - km 14,009 - svršek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22</v>
      </c>
      <c r="D121" s="41"/>
      <c r="E121" s="41"/>
      <c r="F121" s="28" t="str">
        <f>F16</f>
        <v xml:space="preserve"> </v>
      </c>
      <c r="G121" s="41"/>
      <c r="H121" s="41"/>
      <c r="I121" s="33" t="s">
        <v>24</v>
      </c>
      <c r="J121" s="80" t="str">
        <f>IF(J16="","",J16)</f>
        <v>13. 5. 2021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E19</f>
        <v xml:space="preserve"> </v>
      </c>
      <c r="G123" s="41"/>
      <c r="H123" s="41"/>
      <c r="I123" s="33" t="s">
        <v>33</v>
      </c>
      <c r="J123" s="37" t="str">
        <f>E25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31</v>
      </c>
      <c r="D124" s="41"/>
      <c r="E124" s="41"/>
      <c r="F124" s="28" t="str">
        <f>IF(E22="","",E22)</f>
        <v>Vyplň údaj</v>
      </c>
      <c r="G124" s="41"/>
      <c r="H124" s="41"/>
      <c r="I124" s="33" t="s">
        <v>35</v>
      </c>
      <c r="J124" s="37" t="str">
        <f>E28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2"/>
      <c r="B126" s="203"/>
      <c r="C126" s="204" t="s">
        <v>159</v>
      </c>
      <c r="D126" s="205" t="s">
        <v>62</v>
      </c>
      <c r="E126" s="205" t="s">
        <v>58</v>
      </c>
      <c r="F126" s="205" t="s">
        <v>59</v>
      </c>
      <c r="G126" s="205" t="s">
        <v>160</v>
      </c>
      <c r="H126" s="205" t="s">
        <v>161</v>
      </c>
      <c r="I126" s="205" t="s">
        <v>162</v>
      </c>
      <c r="J126" s="205" t="s">
        <v>143</v>
      </c>
      <c r="K126" s="206" t="s">
        <v>163</v>
      </c>
      <c r="L126" s="207"/>
      <c r="M126" s="101" t="s">
        <v>1</v>
      </c>
      <c r="N126" s="102" t="s">
        <v>41</v>
      </c>
      <c r="O126" s="102" t="s">
        <v>164</v>
      </c>
      <c r="P126" s="102" t="s">
        <v>165</v>
      </c>
      <c r="Q126" s="102" t="s">
        <v>166</v>
      </c>
      <c r="R126" s="102" t="s">
        <v>167</v>
      </c>
      <c r="S126" s="102" t="s">
        <v>168</v>
      </c>
      <c r="T126" s="103" t="s">
        <v>169</v>
      </c>
      <c r="U126" s="202"/>
      <c r="V126" s="202"/>
      <c r="W126" s="202"/>
      <c r="X126" s="202"/>
      <c r="Y126" s="202"/>
      <c r="Z126" s="202"/>
      <c r="AA126" s="202"/>
      <c r="AB126" s="202"/>
      <c r="AC126" s="202"/>
      <c r="AD126" s="202"/>
      <c r="AE126" s="202"/>
    </row>
    <row r="127" s="2" customFormat="1" ht="22.8" customHeight="1">
      <c r="A127" s="39"/>
      <c r="B127" s="40"/>
      <c r="C127" s="108" t="s">
        <v>170</v>
      </c>
      <c r="D127" s="41"/>
      <c r="E127" s="41"/>
      <c r="F127" s="41"/>
      <c r="G127" s="41"/>
      <c r="H127" s="41"/>
      <c r="I127" s="41"/>
      <c r="J127" s="208">
        <f>BK127</f>
        <v>0</v>
      </c>
      <c r="K127" s="41"/>
      <c r="L127" s="45"/>
      <c r="M127" s="104"/>
      <c r="N127" s="209"/>
      <c r="O127" s="105"/>
      <c r="P127" s="210">
        <f>P128+P174</f>
        <v>0</v>
      </c>
      <c r="Q127" s="105"/>
      <c r="R127" s="210">
        <f>R128+R174</f>
        <v>52.274300000000004</v>
      </c>
      <c r="S127" s="105"/>
      <c r="T127" s="211">
        <f>T128+T174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76</v>
      </c>
      <c r="AU127" s="18" t="s">
        <v>145</v>
      </c>
      <c r="BK127" s="212">
        <f>BK128+BK174</f>
        <v>0</v>
      </c>
    </row>
    <row r="128" s="12" customFormat="1" ht="25.92" customHeight="1">
      <c r="A128" s="12"/>
      <c r="B128" s="213"/>
      <c r="C128" s="214"/>
      <c r="D128" s="215" t="s">
        <v>76</v>
      </c>
      <c r="E128" s="216" t="s">
        <v>171</v>
      </c>
      <c r="F128" s="216" t="s">
        <v>172</v>
      </c>
      <c r="G128" s="214"/>
      <c r="H128" s="214"/>
      <c r="I128" s="217"/>
      <c r="J128" s="218">
        <f>BK128</f>
        <v>0</v>
      </c>
      <c r="K128" s="214"/>
      <c r="L128" s="219"/>
      <c r="M128" s="220"/>
      <c r="N128" s="221"/>
      <c r="O128" s="221"/>
      <c r="P128" s="222">
        <f>P129</f>
        <v>0</v>
      </c>
      <c r="Q128" s="221"/>
      <c r="R128" s="222">
        <f>R129</f>
        <v>52.274300000000004</v>
      </c>
      <c r="S128" s="221"/>
      <c r="T128" s="223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21</v>
      </c>
      <c r="AT128" s="225" t="s">
        <v>76</v>
      </c>
      <c r="AU128" s="225" t="s">
        <v>77</v>
      </c>
      <c r="AY128" s="224" t="s">
        <v>173</v>
      </c>
      <c r="BK128" s="226">
        <f>BK129</f>
        <v>0</v>
      </c>
    </row>
    <row r="129" s="12" customFormat="1" ht="22.8" customHeight="1">
      <c r="A129" s="12"/>
      <c r="B129" s="213"/>
      <c r="C129" s="214"/>
      <c r="D129" s="215" t="s">
        <v>76</v>
      </c>
      <c r="E129" s="227" t="s">
        <v>207</v>
      </c>
      <c r="F129" s="227" t="s">
        <v>678</v>
      </c>
      <c r="G129" s="214"/>
      <c r="H129" s="214"/>
      <c r="I129" s="217"/>
      <c r="J129" s="228">
        <f>BK129</f>
        <v>0</v>
      </c>
      <c r="K129" s="214"/>
      <c r="L129" s="219"/>
      <c r="M129" s="220"/>
      <c r="N129" s="221"/>
      <c r="O129" s="221"/>
      <c r="P129" s="222">
        <f>SUM(P130:P173)</f>
        <v>0</v>
      </c>
      <c r="Q129" s="221"/>
      <c r="R129" s="222">
        <f>SUM(R130:R173)</f>
        <v>52.274300000000004</v>
      </c>
      <c r="S129" s="221"/>
      <c r="T129" s="223">
        <f>SUM(T130:T173)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21</v>
      </c>
      <c r="AT129" s="225" t="s">
        <v>76</v>
      </c>
      <c r="AU129" s="225" t="s">
        <v>21</v>
      </c>
      <c r="AY129" s="224" t="s">
        <v>173</v>
      </c>
      <c r="BK129" s="226">
        <f>SUM(BK130:BK173)</f>
        <v>0</v>
      </c>
    </row>
    <row r="130" s="2" customFormat="1">
      <c r="A130" s="39"/>
      <c r="B130" s="40"/>
      <c r="C130" s="229" t="s">
        <v>21</v>
      </c>
      <c r="D130" s="229" t="s">
        <v>175</v>
      </c>
      <c r="E130" s="230" t="s">
        <v>679</v>
      </c>
      <c r="F130" s="231" t="s">
        <v>680</v>
      </c>
      <c r="G130" s="232" t="s">
        <v>178</v>
      </c>
      <c r="H130" s="233">
        <v>15.4</v>
      </c>
      <c r="I130" s="234"/>
      <c r="J130" s="235">
        <f>ROUND(I130*H130,2)</f>
        <v>0</v>
      </c>
      <c r="K130" s="231" t="s">
        <v>681</v>
      </c>
      <c r="L130" s="45"/>
      <c r="M130" s="236" t="s">
        <v>1</v>
      </c>
      <c r="N130" s="237" t="s">
        <v>42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180</v>
      </c>
      <c r="AT130" s="240" t="s">
        <v>175</v>
      </c>
      <c r="AU130" s="240" t="s">
        <v>85</v>
      </c>
      <c r="AY130" s="18" t="s">
        <v>173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21</v>
      </c>
      <c r="BK130" s="241">
        <f>ROUND(I130*H130,2)</f>
        <v>0</v>
      </c>
      <c r="BL130" s="18" t="s">
        <v>180</v>
      </c>
      <c r="BM130" s="240" t="s">
        <v>1267</v>
      </c>
    </row>
    <row r="131" s="2" customFormat="1">
      <c r="A131" s="39"/>
      <c r="B131" s="40"/>
      <c r="C131" s="41"/>
      <c r="D131" s="242" t="s">
        <v>182</v>
      </c>
      <c r="E131" s="41"/>
      <c r="F131" s="243" t="s">
        <v>683</v>
      </c>
      <c r="G131" s="41"/>
      <c r="H131" s="41"/>
      <c r="I131" s="244"/>
      <c r="J131" s="41"/>
      <c r="K131" s="41"/>
      <c r="L131" s="45"/>
      <c r="M131" s="245"/>
      <c r="N131" s="24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182</v>
      </c>
      <c r="AU131" s="18" t="s">
        <v>85</v>
      </c>
    </row>
    <row r="132" s="13" customFormat="1">
      <c r="A132" s="13"/>
      <c r="B132" s="247"/>
      <c r="C132" s="248"/>
      <c r="D132" s="242" t="s">
        <v>184</v>
      </c>
      <c r="E132" s="249" t="s">
        <v>1</v>
      </c>
      <c r="F132" s="250" t="s">
        <v>1268</v>
      </c>
      <c r="G132" s="248"/>
      <c r="H132" s="249" t="s">
        <v>1</v>
      </c>
      <c r="I132" s="251"/>
      <c r="J132" s="248"/>
      <c r="K132" s="248"/>
      <c r="L132" s="252"/>
      <c r="M132" s="253"/>
      <c r="N132" s="254"/>
      <c r="O132" s="254"/>
      <c r="P132" s="254"/>
      <c r="Q132" s="254"/>
      <c r="R132" s="254"/>
      <c r="S132" s="254"/>
      <c r="T132" s="25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6" t="s">
        <v>184</v>
      </c>
      <c r="AU132" s="256" t="s">
        <v>85</v>
      </c>
      <c r="AV132" s="13" t="s">
        <v>21</v>
      </c>
      <c r="AW132" s="13" t="s">
        <v>34</v>
      </c>
      <c r="AX132" s="13" t="s">
        <v>77</v>
      </c>
      <c r="AY132" s="256" t="s">
        <v>173</v>
      </c>
    </row>
    <row r="133" s="14" customFormat="1">
      <c r="A133" s="14"/>
      <c r="B133" s="257"/>
      <c r="C133" s="258"/>
      <c r="D133" s="242" t="s">
        <v>184</v>
      </c>
      <c r="E133" s="259" t="s">
        <v>1</v>
      </c>
      <c r="F133" s="260" t="s">
        <v>1269</v>
      </c>
      <c r="G133" s="258"/>
      <c r="H133" s="261">
        <v>8.1999999999999993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7" t="s">
        <v>184</v>
      </c>
      <c r="AU133" s="267" t="s">
        <v>85</v>
      </c>
      <c r="AV133" s="14" t="s">
        <v>85</v>
      </c>
      <c r="AW133" s="14" t="s">
        <v>34</v>
      </c>
      <c r="AX133" s="14" t="s">
        <v>77</v>
      </c>
      <c r="AY133" s="267" t="s">
        <v>173</v>
      </c>
    </row>
    <row r="134" s="13" customFormat="1">
      <c r="A134" s="13"/>
      <c r="B134" s="247"/>
      <c r="C134" s="248"/>
      <c r="D134" s="242" t="s">
        <v>184</v>
      </c>
      <c r="E134" s="249" t="s">
        <v>1</v>
      </c>
      <c r="F134" s="250" t="s">
        <v>1270</v>
      </c>
      <c r="G134" s="248"/>
      <c r="H134" s="249" t="s">
        <v>1</v>
      </c>
      <c r="I134" s="251"/>
      <c r="J134" s="248"/>
      <c r="K134" s="248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184</v>
      </c>
      <c r="AU134" s="256" t="s">
        <v>85</v>
      </c>
      <c r="AV134" s="13" t="s">
        <v>21</v>
      </c>
      <c r="AW134" s="13" t="s">
        <v>34</v>
      </c>
      <c r="AX134" s="13" t="s">
        <v>77</v>
      </c>
      <c r="AY134" s="256" t="s">
        <v>173</v>
      </c>
    </row>
    <row r="135" s="14" customFormat="1">
      <c r="A135" s="14"/>
      <c r="B135" s="257"/>
      <c r="C135" s="258"/>
      <c r="D135" s="242" t="s">
        <v>184</v>
      </c>
      <c r="E135" s="259" t="s">
        <v>1</v>
      </c>
      <c r="F135" s="260" t="s">
        <v>1271</v>
      </c>
      <c r="G135" s="258"/>
      <c r="H135" s="261">
        <v>7.2000000000000002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7" t="s">
        <v>184</v>
      </c>
      <c r="AU135" s="267" t="s">
        <v>85</v>
      </c>
      <c r="AV135" s="14" t="s">
        <v>85</v>
      </c>
      <c r="AW135" s="14" t="s">
        <v>34</v>
      </c>
      <c r="AX135" s="14" t="s">
        <v>77</v>
      </c>
      <c r="AY135" s="267" t="s">
        <v>173</v>
      </c>
    </row>
    <row r="136" s="15" customFormat="1">
      <c r="A136" s="15"/>
      <c r="B136" s="268"/>
      <c r="C136" s="269"/>
      <c r="D136" s="242" t="s">
        <v>184</v>
      </c>
      <c r="E136" s="270" t="s">
        <v>1</v>
      </c>
      <c r="F136" s="271" t="s">
        <v>187</v>
      </c>
      <c r="G136" s="269"/>
      <c r="H136" s="272">
        <v>15.4</v>
      </c>
      <c r="I136" s="273"/>
      <c r="J136" s="269"/>
      <c r="K136" s="269"/>
      <c r="L136" s="274"/>
      <c r="M136" s="275"/>
      <c r="N136" s="276"/>
      <c r="O136" s="276"/>
      <c r="P136" s="276"/>
      <c r="Q136" s="276"/>
      <c r="R136" s="276"/>
      <c r="S136" s="276"/>
      <c r="T136" s="27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8" t="s">
        <v>184</v>
      </c>
      <c r="AU136" s="278" t="s">
        <v>85</v>
      </c>
      <c r="AV136" s="15" t="s">
        <v>180</v>
      </c>
      <c r="AW136" s="15" t="s">
        <v>34</v>
      </c>
      <c r="AX136" s="15" t="s">
        <v>21</v>
      </c>
      <c r="AY136" s="278" t="s">
        <v>173</v>
      </c>
    </row>
    <row r="137" s="2" customFormat="1" ht="16.5" customHeight="1">
      <c r="A137" s="39"/>
      <c r="B137" s="40"/>
      <c r="C137" s="291" t="s">
        <v>85</v>
      </c>
      <c r="D137" s="291" t="s">
        <v>295</v>
      </c>
      <c r="E137" s="292" t="s">
        <v>685</v>
      </c>
      <c r="F137" s="293" t="s">
        <v>686</v>
      </c>
      <c r="G137" s="294" t="s">
        <v>251</v>
      </c>
      <c r="H137" s="295">
        <v>1.4630000000000001</v>
      </c>
      <c r="I137" s="296"/>
      <c r="J137" s="297">
        <f>ROUND(I137*H137,2)</f>
        <v>0</v>
      </c>
      <c r="K137" s="293" t="s">
        <v>681</v>
      </c>
      <c r="L137" s="298"/>
      <c r="M137" s="299" t="s">
        <v>1</v>
      </c>
      <c r="N137" s="300" t="s">
        <v>42</v>
      </c>
      <c r="O137" s="92"/>
      <c r="P137" s="238">
        <f>O137*H137</f>
        <v>0</v>
      </c>
      <c r="Q137" s="238">
        <v>1</v>
      </c>
      <c r="R137" s="238">
        <f>Q137*H137</f>
        <v>1.4630000000000001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238</v>
      </c>
      <c r="AT137" s="240" t="s">
        <v>295</v>
      </c>
      <c r="AU137" s="240" t="s">
        <v>85</v>
      </c>
      <c r="AY137" s="18" t="s">
        <v>173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21</v>
      </c>
      <c r="BK137" s="241">
        <f>ROUND(I137*H137,2)</f>
        <v>0</v>
      </c>
      <c r="BL137" s="18" t="s">
        <v>180</v>
      </c>
      <c r="BM137" s="240" t="s">
        <v>1272</v>
      </c>
    </row>
    <row r="138" s="2" customFormat="1">
      <c r="A138" s="39"/>
      <c r="B138" s="40"/>
      <c r="C138" s="41"/>
      <c r="D138" s="242" t="s">
        <v>182</v>
      </c>
      <c r="E138" s="41"/>
      <c r="F138" s="243" t="s">
        <v>686</v>
      </c>
      <c r="G138" s="41"/>
      <c r="H138" s="41"/>
      <c r="I138" s="244"/>
      <c r="J138" s="41"/>
      <c r="K138" s="41"/>
      <c r="L138" s="45"/>
      <c r="M138" s="245"/>
      <c r="N138" s="24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182</v>
      </c>
      <c r="AU138" s="18" t="s">
        <v>85</v>
      </c>
    </row>
    <row r="139" s="14" customFormat="1">
      <c r="A139" s="14"/>
      <c r="B139" s="257"/>
      <c r="C139" s="258"/>
      <c r="D139" s="242" t="s">
        <v>184</v>
      </c>
      <c r="E139" s="259" t="s">
        <v>1</v>
      </c>
      <c r="F139" s="260" t="s">
        <v>1273</v>
      </c>
      <c r="G139" s="258"/>
      <c r="H139" s="261">
        <v>1.4630000000000001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7" t="s">
        <v>184</v>
      </c>
      <c r="AU139" s="267" t="s">
        <v>85</v>
      </c>
      <c r="AV139" s="14" t="s">
        <v>85</v>
      </c>
      <c r="AW139" s="14" t="s">
        <v>34</v>
      </c>
      <c r="AX139" s="14" t="s">
        <v>21</v>
      </c>
      <c r="AY139" s="267" t="s">
        <v>173</v>
      </c>
    </row>
    <row r="140" s="2" customFormat="1">
      <c r="A140" s="39"/>
      <c r="B140" s="40"/>
      <c r="C140" s="229" t="s">
        <v>91</v>
      </c>
      <c r="D140" s="229" t="s">
        <v>175</v>
      </c>
      <c r="E140" s="230" t="s">
        <v>689</v>
      </c>
      <c r="F140" s="231" t="s">
        <v>690</v>
      </c>
      <c r="G140" s="232" t="s">
        <v>210</v>
      </c>
      <c r="H140" s="233">
        <v>30.922000000000001</v>
      </c>
      <c r="I140" s="234"/>
      <c r="J140" s="235">
        <f>ROUND(I140*H140,2)</f>
        <v>0</v>
      </c>
      <c r="K140" s="231" t="s">
        <v>681</v>
      </c>
      <c r="L140" s="45"/>
      <c r="M140" s="236" t="s">
        <v>1</v>
      </c>
      <c r="N140" s="237" t="s">
        <v>42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180</v>
      </c>
      <c r="AT140" s="240" t="s">
        <v>175</v>
      </c>
      <c r="AU140" s="240" t="s">
        <v>85</v>
      </c>
      <c r="AY140" s="18" t="s">
        <v>173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21</v>
      </c>
      <c r="BK140" s="241">
        <f>ROUND(I140*H140,2)</f>
        <v>0</v>
      </c>
      <c r="BL140" s="18" t="s">
        <v>180</v>
      </c>
      <c r="BM140" s="240" t="s">
        <v>1274</v>
      </c>
    </row>
    <row r="141" s="2" customFormat="1">
      <c r="A141" s="39"/>
      <c r="B141" s="40"/>
      <c r="C141" s="41"/>
      <c r="D141" s="242" t="s">
        <v>182</v>
      </c>
      <c r="E141" s="41"/>
      <c r="F141" s="243" t="s">
        <v>692</v>
      </c>
      <c r="G141" s="41"/>
      <c r="H141" s="41"/>
      <c r="I141" s="244"/>
      <c r="J141" s="41"/>
      <c r="K141" s="41"/>
      <c r="L141" s="45"/>
      <c r="M141" s="245"/>
      <c r="N141" s="24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182</v>
      </c>
      <c r="AU141" s="18" t="s">
        <v>85</v>
      </c>
    </row>
    <row r="142" s="2" customFormat="1">
      <c r="A142" s="39"/>
      <c r="B142" s="40"/>
      <c r="C142" s="41"/>
      <c r="D142" s="242" t="s">
        <v>197</v>
      </c>
      <c r="E142" s="41"/>
      <c r="F142" s="279" t="s">
        <v>693</v>
      </c>
      <c r="G142" s="41"/>
      <c r="H142" s="41"/>
      <c r="I142" s="244"/>
      <c r="J142" s="41"/>
      <c r="K142" s="41"/>
      <c r="L142" s="45"/>
      <c r="M142" s="245"/>
      <c r="N142" s="24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197</v>
      </c>
      <c r="AU142" s="18" t="s">
        <v>85</v>
      </c>
    </row>
    <row r="143" s="13" customFormat="1">
      <c r="A143" s="13"/>
      <c r="B143" s="247"/>
      <c r="C143" s="248"/>
      <c r="D143" s="242" t="s">
        <v>184</v>
      </c>
      <c r="E143" s="249" t="s">
        <v>1</v>
      </c>
      <c r="F143" s="250" t="s">
        <v>1275</v>
      </c>
      <c r="G143" s="248"/>
      <c r="H143" s="249" t="s">
        <v>1</v>
      </c>
      <c r="I143" s="251"/>
      <c r="J143" s="248"/>
      <c r="K143" s="248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184</v>
      </c>
      <c r="AU143" s="256" t="s">
        <v>85</v>
      </c>
      <c r="AV143" s="13" t="s">
        <v>21</v>
      </c>
      <c r="AW143" s="13" t="s">
        <v>34</v>
      </c>
      <c r="AX143" s="13" t="s">
        <v>77</v>
      </c>
      <c r="AY143" s="256" t="s">
        <v>173</v>
      </c>
    </row>
    <row r="144" s="14" customFormat="1">
      <c r="A144" s="14"/>
      <c r="B144" s="257"/>
      <c r="C144" s="258"/>
      <c r="D144" s="242" t="s">
        <v>184</v>
      </c>
      <c r="E144" s="259" t="s">
        <v>1</v>
      </c>
      <c r="F144" s="260" t="s">
        <v>1276</v>
      </c>
      <c r="G144" s="258"/>
      <c r="H144" s="261">
        <v>30.922000000000001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184</v>
      </c>
      <c r="AU144" s="267" t="s">
        <v>85</v>
      </c>
      <c r="AV144" s="14" t="s">
        <v>85</v>
      </c>
      <c r="AW144" s="14" t="s">
        <v>34</v>
      </c>
      <c r="AX144" s="14" t="s">
        <v>77</v>
      </c>
      <c r="AY144" s="267" t="s">
        <v>173</v>
      </c>
    </row>
    <row r="145" s="15" customFormat="1">
      <c r="A145" s="15"/>
      <c r="B145" s="268"/>
      <c r="C145" s="269"/>
      <c r="D145" s="242" t="s">
        <v>184</v>
      </c>
      <c r="E145" s="270" t="s">
        <v>1</v>
      </c>
      <c r="F145" s="271" t="s">
        <v>187</v>
      </c>
      <c r="G145" s="269"/>
      <c r="H145" s="272">
        <v>30.922000000000001</v>
      </c>
      <c r="I145" s="273"/>
      <c r="J145" s="269"/>
      <c r="K145" s="269"/>
      <c r="L145" s="274"/>
      <c r="M145" s="275"/>
      <c r="N145" s="276"/>
      <c r="O145" s="276"/>
      <c r="P145" s="276"/>
      <c r="Q145" s="276"/>
      <c r="R145" s="276"/>
      <c r="S145" s="276"/>
      <c r="T145" s="27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8" t="s">
        <v>184</v>
      </c>
      <c r="AU145" s="278" t="s">
        <v>85</v>
      </c>
      <c r="AV145" s="15" t="s">
        <v>180</v>
      </c>
      <c r="AW145" s="15" t="s">
        <v>34</v>
      </c>
      <c r="AX145" s="15" t="s">
        <v>21</v>
      </c>
      <c r="AY145" s="278" t="s">
        <v>173</v>
      </c>
    </row>
    <row r="146" s="2" customFormat="1" ht="16.5" customHeight="1">
      <c r="A146" s="39"/>
      <c r="B146" s="40"/>
      <c r="C146" s="229" t="s">
        <v>180</v>
      </c>
      <c r="D146" s="229" t="s">
        <v>175</v>
      </c>
      <c r="E146" s="230" t="s">
        <v>699</v>
      </c>
      <c r="F146" s="231" t="s">
        <v>700</v>
      </c>
      <c r="G146" s="232" t="s">
        <v>210</v>
      </c>
      <c r="H146" s="233">
        <v>30.922000000000001</v>
      </c>
      <c r="I146" s="234"/>
      <c r="J146" s="235">
        <f>ROUND(I146*H146,2)</f>
        <v>0</v>
      </c>
      <c r="K146" s="231" t="s">
        <v>681</v>
      </c>
      <c r="L146" s="45"/>
      <c r="M146" s="236" t="s">
        <v>1</v>
      </c>
      <c r="N146" s="237" t="s">
        <v>42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180</v>
      </c>
      <c r="AT146" s="240" t="s">
        <v>175</v>
      </c>
      <c r="AU146" s="240" t="s">
        <v>85</v>
      </c>
      <c r="AY146" s="18" t="s">
        <v>173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21</v>
      </c>
      <c r="BK146" s="241">
        <f>ROUND(I146*H146,2)</f>
        <v>0</v>
      </c>
      <c r="BL146" s="18" t="s">
        <v>180</v>
      </c>
      <c r="BM146" s="240" t="s">
        <v>1277</v>
      </c>
    </row>
    <row r="147" s="2" customFormat="1">
      <c r="A147" s="39"/>
      <c r="B147" s="40"/>
      <c r="C147" s="41"/>
      <c r="D147" s="242" t="s">
        <v>182</v>
      </c>
      <c r="E147" s="41"/>
      <c r="F147" s="243" t="s">
        <v>702</v>
      </c>
      <c r="G147" s="41"/>
      <c r="H147" s="41"/>
      <c r="I147" s="244"/>
      <c r="J147" s="41"/>
      <c r="K147" s="41"/>
      <c r="L147" s="45"/>
      <c r="M147" s="245"/>
      <c r="N147" s="24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182</v>
      </c>
      <c r="AU147" s="18" t="s">
        <v>85</v>
      </c>
    </row>
    <row r="148" s="2" customFormat="1">
      <c r="A148" s="39"/>
      <c r="B148" s="40"/>
      <c r="C148" s="41"/>
      <c r="D148" s="242" t="s">
        <v>197</v>
      </c>
      <c r="E148" s="41"/>
      <c r="F148" s="279" t="s">
        <v>1278</v>
      </c>
      <c r="G148" s="41"/>
      <c r="H148" s="41"/>
      <c r="I148" s="244"/>
      <c r="J148" s="41"/>
      <c r="K148" s="41"/>
      <c r="L148" s="45"/>
      <c r="M148" s="245"/>
      <c r="N148" s="24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197</v>
      </c>
      <c r="AU148" s="18" t="s">
        <v>85</v>
      </c>
    </row>
    <row r="149" s="14" customFormat="1">
      <c r="A149" s="14"/>
      <c r="B149" s="257"/>
      <c r="C149" s="258"/>
      <c r="D149" s="242" t="s">
        <v>184</v>
      </c>
      <c r="E149" s="259" t="s">
        <v>1</v>
      </c>
      <c r="F149" s="260" t="s">
        <v>1279</v>
      </c>
      <c r="G149" s="258"/>
      <c r="H149" s="261">
        <v>30.922000000000001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7" t="s">
        <v>184</v>
      </c>
      <c r="AU149" s="267" t="s">
        <v>85</v>
      </c>
      <c r="AV149" s="14" t="s">
        <v>85</v>
      </c>
      <c r="AW149" s="14" t="s">
        <v>34</v>
      </c>
      <c r="AX149" s="14" t="s">
        <v>21</v>
      </c>
      <c r="AY149" s="267" t="s">
        <v>173</v>
      </c>
    </row>
    <row r="150" s="2" customFormat="1" ht="16.5" customHeight="1">
      <c r="A150" s="39"/>
      <c r="B150" s="40"/>
      <c r="C150" s="291" t="s">
        <v>207</v>
      </c>
      <c r="D150" s="291" t="s">
        <v>295</v>
      </c>
      <c r="E150" s="292" t="s">
        <v>704</v>
      </c>
      <c r="F150" s="293" t="s">
        <v>705</v>
      </c>
      <c r="G150" s="294" t="s">
        <v>251</v>
      </c>
      <c r="H150" s="295">
        <v>50.805</v>
      </c>
      <c r="I150" s="296"/>
      <c r="J150" s="297">
        <f>ROUND(I150*H150,2)</f>
        <v>0</v>
      </c>
      <c r="K150" s="293" t="s">
        <v>681</v>
      </c>
      <c r="L150" s="298"/>
      <c r="M150" s="299" t="s">
        <v>1</v>
      </c>
      <c r="N150" s="300" t="s">
        <v>42</v>
      </c>
      <c r="O150" s="92"/>
      <c r="P150" s="238">
        <f>O150*H150</f>
        <v>0</v>
      </c>
      <c r="Q150" s="238">
        <v>1</v>
      </c>
      <c r="R150" s="238">
        <f>Q150*H150</f>
        <v>50.805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238</v>
      </c>
      <c r="AT150" s="240" t="s">
        <v>295</v>
      </c>
      <c r="AU150" s="240" t="s">
        <v>85</v>
      </c>
      <c r="AY150" s="18" t="s">
        <v>173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21</v>
      </c>
      <c r="BK150" s="241">
        <f>ROUND(I150*H150,2)</f>
        <v>0</v>
      </c>
      <c r="BL150" s="18" t="s">
        <v>180</v>
      </c>
      <c r="BM150" s="240" t="s">
        <v>1280</v>
      </c>
    </row>
    <row r="151" s="2" customFormat="1">
      <c r="A151" s="39"/>
      <c r="B151" s="40"/>
      <c r="C151" s="41"/>
      <c r="D151" s="242" t="s">
        <v>182</v>
      </c>
      <c r="E151" s="41"/>
      <c r="F151" s="243" t="s">
        <v>705</v>
      </c>
      <c r="G151" s="41"/>
      <c r="H151" s="41"/>
      <c r="I151" s="244"/>
      <c r="J151" s="41"/>
      <c r="K151" s="41"/>
      <c r="L151" s="45"/>
      <c r="M151" s="245"/>
      <c r="N151" s="24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182</v>
      </c>
      <c r="AU151" s="18" t="s">
        <v>85</v>
      </c>
    </row>
    <row r="152" s="14" customFormat="1">
      <c r="A152" s="14"/>
      <c r="B152" s="257"/>
      <c r="C152" s="258"/>
      <c r="D152" s="242" t="s">
        <v>184</v>
      </c>
      <c r="E152" s="259" t="s">
        <v>1</v>
      </c>
      <c r="F152" s="260" t="s">
        <v>1281</v>
      </c>
      <c r="G152" s="258"/>
      <c r="H152" s="261">
        <v>50.805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7" t="s">
        <v>184</v>
      </c>
      <c r="AU152" s="267" t="s">
        <v>85</v>
      </c>
      <c r="AV152" s="14" t="s">
        <v>85</v>
      </c>
      <c r="AW152" s="14" t="s">
        <v>34</v>
      </c>
      <c r="AX152" s="14" t="s">
        <v>21</v>
      </c>
      <c r="AY152" s="267" t="s">
        <v>173</v>
      </c>
    </row>
    <row r="153" s="2" customFormat="1" ht="33" customHeight="1">
      <c r="A153" s="39"/>
      <c r="B153" s="40"/>
      <c r="C153" s="229" t="s">
        <v>202</v>
      </c>
      <c r="D153" s="229" t="s">
        <v>175</v>
      </c>
      <c r="E153" s="230" t="s">
        <v>708</v>
      </c>
      <c r="F153" s="231" t="s">
        <v>709</v>
      </c>
      <c r="G153" s="232" t="s">
        <v>516</v>
      </c>
      <c r="H153" s="233">
        <v>30</v>
      </c>
      <c r="I153" s="234"/>
      <c r="J153" s="235">
        <f>ROUND(I153*H153,2)</f>
        <v>0</v>
      </c>
      <c r="K153" s="231" t="s">
        <v>681</v>
      </c>
      <c r="L153" s="45"/>
      <c r="M153" s="236" t="s">
        <v>1</v>
      </c>
      <c r="N153" s="237" t="s">
        <v>42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180</v>
      </c>
      <c r="AT153" s="240" t="s">
        <v>175</v>
      </c>
      <c r="AU153" s="240" t="s">
        <v>85</v>
      </c>
      <c r="AY153" s="18" t="s">
        <v>173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21</v>
      </c>
      <c r="BK153" s="241">
        <f>ROUND(I153*H153,2)</f>
        <v>0</v>
      </c>
      <c r="BL153" s="18" t="s">
        <v>180</v>
      </c>
      <c r="BM153" s="240" t="s">
        <v>1282</v>
      </c>
    </row>
    <row r="154" s="2" customFormat="1">
      <c r="A154" s="39"/>
      <c r="B154" s="40"/>
      <c r="C154" s="41"/>
      <c r="D154" s="242" t="s">
        <v>182</v>
      </c>
      <c r="E154" s="41"/>
      <c r="F154" s="243" t="s">
        <v>711</v>
      </c>
      <c r="G154" s="41"/>
      <c r="H154" s="41"/>
      <c r="I154" s="244"/>
      <c r="J154" s="41"/>
      <c r="K154" s="41"/>
      <c r="L154" s="45"/>
      <c r="M154" s="245"/>
      <c r="N154" s="24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182</v>
      </c>
      <c r="AU154" s="18" t="s">
        <v>85</v>
      </c>
    </row>
    <row r="155" s="2" customFormat="1">
      <c r="A155" s="39"/>
      <c r="B155" s="40"/>
      <c r="C155" s="41"/>
      <c r="D155" s="242" t="s">
        <v>197</v>
      </c>
      <c r="E155" s="41"/>
      <c r="F155" s="279" t="s">
        <v>712</v>
      </c>
      <c r="G155" s="41"/>
      <c r="H155" s="41"/>
      <c r="I155" s="244"/>
      <c r="J155" s="41"/>
      <c r="K155" s="41"/>
      <c r="L155" s="45"/>
      <c r="M155" s="245"/>
      <c r="N155" s="24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197</v>
      </c>
      <c r="AU155" s="18" t="s">
        <v>85</v>
      </c>
    </row>
    <row r="156" s="13" customFormat="1">
      <c r="A156" s="13"/>
      <c r="B156" s="247"/>
      <c r="C156" s="248"/>
      <c r="D156" s="242" t="s">
        <v>184</v>
      </c>
      <c r="E156" s="249" t="s">
        <v>1</v>
      </c>
      <c r="F156" s="250" t="s">
        <v>1283</v>
      </c>
      <c r="G156" s="248"/>
      <c r="H156" s="249" t="s">
        <v>1</v>
      </c>
      <c r="I156" s="251"/>
      <c r="J156" s="248"/>
      <c r="K156" s="248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184</v>
      </c>
      <c r="AU156" s="256" t="s">
        <v>85</v>
      </c>
      <c r="AV156" s="13" t="s">
        <v>21</v>
      </c>
      <c r="AW156" s="13" t="s">
        <v>34</v>
      </c>
      <c r="AX156" s="13" t="s">
        <v>77</v>
      </c>
      <c r="AY156" s="256" t="s">
        <v>173</v>
      </c>
    </row>
    <row r="157" s="14" customFormat="1">
      <c r="A157" s="14"/>
      <c r="B157" s="257"/>
      <c r="C157" s="258"/>
      <c r="D157" s="242" t="s">
        <v>184</v>
      </c>
      <c r="E157" s="259" t="s">
        <v>1</v>
      </c>
      <c r="F157" s="260" t="s">
        <v>8</v>
      </c>
      <c r="G157" s="258"/>
      <c r="H157" s="261">
        <v>15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7" t="s">
        <v>184</v>
      </c>
      <c r="AU157" s="267" t="s">
        <v>85</v>
      </c>
      <c r="AV157" s="14" t="s">
        <v>85</v>
      </c>
      <c r="AW157" s="14" t="s">
        <v>34</v>
      </c>
      <c r="AX157" s="14" t="s">
        <v>77</v>
      </c>
      <c r="AY157" s="267" t="s">
        <v>173</v>
      </c>
    </row>
    <row r="158" s="13" customFormat="1">
      <c r="A158" s="13"/>
      <c r="B158" s="247"/>
      <c r="C158" s="248"/>
      <c r="D158" s="242" t="s">
        <v>184</v>
      </c>
      <c r="E158" s="249" t="s">
        <v>1</v>
      </c>
      <c r="F158" s="250" t="s">
        <v>714</v>
      </c>
      <c r="G158" s="248"/>
      <c r="H158" s="249" t="s">
        <v>1</v>
      </c>
      <c r="I158" s="251"/>
      <c r="J158" s="248"/>
      <c r="K158" s="248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184</v>
      </c>
      <c r="AU158" s="256" t="s">
        <v>85</v>
      </c>
      <c r="AV158" s="13" t="s">
        <v>21</v>
      </c>
      <c r="AW158" s="13" t="s">
        <v>34</v>
      </c>
      <c r="AX158" s="13" t="s">
        <v>77</v>
      </c>
      <c r="AY158" s="256" t="s">
        <v>173</v>
      </c>
    </row>
    <row r="159" s="14" customFormat="1">
      <c r="A159" s="14"/>
      <c r="B159" s="257"/>
      <c r="C159" s="258"/>
      <c r="D159" s="242" t="s">
        <v>184</v>
      </c>
      <c r="E159" s="259" t="s">
        <v>1</v>
      </c>
      <c r="F159" s="260" t="s">
        <v>8</v>
      </c>
      <c r="G159" s="258"/>
      <c r="H159" s="261">
        <v>15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7" t="s">
        <v>184</v>
      </c>
      <c r="AU159" s="267" t="s">
        <v>85</v>
      </c>
      <c r="AV159" s="14" t="s">
        <v>85</v>
      </c>
      <c r="AW159" s="14" t="s">
        <v>34</v>
      </c>
      <c r="AX159" s="14" t="s">
        <v>77</v>
      </c>
      <c r="AY159" s="267" t="s">
        <v>173</v>
      </c>
    </row>
    <row r="160" s="15" customFormat="1">
      <c r="A160" s="15"/>
      <c r="B160" s="268"/>
      <c r="C160" s="269"/>
      <c r="D160" s="242" t="s">
        <v>184</v>
      </c>
      <c r="E160" s="270" t="s">
        <v>1</v>
      </c>
      <c r="F160" s="271" t="s">
        <v>187</v>
      </c>
      <c r="G160" s="269"/>
      <c r="H160" s="272">
        <v>30</v>
      </c>
      <c r="I160" s="273"/>
      <c r="J160" s="269"/>
      <c r="K160" s="269"/>
      <c r="L160" s="274"/>
      <c r="M160" s="275"/>
      <c r="N160" s="276"/>
      <c r="O160" s="276"/>
      <c r="P160" s="276"/>
      <c r="Q160" s="276"/>
      <c r="R160" s="276"/>
      <c r="S160" s="276"/>
      <c r="T160" s="27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8" t="s">
        <v>184</v>
      </c>
      <c r="AU160" s="278" t="s">
        <v>85</v>
      </c>
      <c r="AV160" s="15" t="s">
        <v>180</v>
      </c>
      <c r="AW160" s="15" t="s">
        <v>34</v>
      </c>
      <c r="AX160" s="15" t="s">
        <v>21</v>
      </c>
      <c r="AY160" s="278" t="s">
        <v>173</v>
      </c>
    </row>
    <row r="161" s="2" customFormat="1" ht="21.75" customHeight="1">
      <c r="A161" s="39"/>
      <c r="B161" s="40"/>
      <c r="C161" s="291" t="s">
        <v>232</v>
      </c>
      <c r="D161" s="291" t="s">
        <v>295</v>
      </c>
      <c r="E161" s="292" t="s">
        <v>1284</v>
      </c>
      <c r="F161" s="293" t="s">
        <v>1285</v>
      </c>
      <c r="G161" s="294" t="s">
        <v>516</v>
      </c>
      <c r="H161" s="295">
        <v>30</v>
      </c>
      <c r="I161" s="296"/>
      <c r="J161" s="297">
        <f>ROUND(I161*H161,2)</f>
        <v>0</v>
      </c>
      <c r="K161" s="293" t="s">
        <v>681</v>
      </c>
      <c r="L161" s="298"/>
      <c r="M161" s="299" t="s">
        <v>1</v>
      </c>
      <c r="N161" s="300" t="s">
        <v>42</v>
      </c>
      <c r="O161" s="92"/>
      <c r="P161" s="238">
        <f>O161*H161</f>
        <v>0</v>
      </c>
      <c r="Q161" s="238">
        <v>0.00021000000000000001</v>
      </c>
      <c r="R161" s="238">
        <f>Q161*H161</f>
        <v>0.0063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238</v>
      </c>
      <c r="AT161" s="240" t="s">
        <v>295</v>
      </c>
      <c r="AU161" s="240" t="s">
        <v>85</v>
      </c>
      <c r="AY161" s="18" t="s">
        <v>173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21</v>
      </c>
      <c r="BK161" s="241">
        <f>ROUND(I161*H161,2)</f>
        <v>0</v>
      </c>
      <c r="BL161" s="18" t="s">
        <v>180</v>
      </c>
      <c r="BM161" s="240" t="s">
        <v>1286</v>
      </c>
    </row>
    <row r="162" s="2" customFormat="1">
      <c r="A162" s="39"/>
      <c r="B162" s="40"/>
      <c r="C162" s="41"/>
      <c r="D162" s="242" t="s">
        <v>182</v>
      </c>
      <c r="E162" s="41"/>
      <c r="F162" s="243" t="s">
        <v>1285</v>
      </c>
      <c r="G162" s="41"/>
      <c r="H162" s="41"/>
      <c r="I162" s="244"/>
      <c r="J162" s="41"/>
      <c r="K162" s="41"/>
      <c r="L162" s="45"/>
      <c r="M162" s="245"/>
      <c r="N162" s="24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182</v>
      </c>
      <c r="AU162" s="18" t="s">
        <v>85</v>
      </c>
    </row>
    <row r="163" s="13" customFormat="1">
      <c r="A163" s="13"/>
      <c r="B163" s="247"/>
      <c r="C163" s="248"/>
      <c r="D163" s="242" t="s">
        <v>184</v>
      </c>
      <c r="E163" s="249" t="s">
        <v>1</v>
      </c>
      <c r="F163" s="250" t="s">
        <v>1287</v>
      </c>
      <c r="G163" s="248"/>
      <c r="H163" s="249" t="s">
        <v>1</v>
      </c>
      <c r="I163" s="251"/>
      <c r="J163" s="248"/>
      <c r="K163" s="248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184</v>
      </c>
      <c r="AU163" s="256" t="s">
        <v>85</v>
      </c>
      <c r="AV163" s="13" t="s">
        <v>21</v>
      </c>
      <c r="AW163" s="13" t="s">
        <v>34</v>
      </c>
      <c r="AX163" s="13" t="s">
        <v>77</v>
      </c>
      <c r="AY163" s="256" t="s">
        <v>173</v>
      </c>
    </row>
    <row r="164" s="14" customFormat="1">
      <c r="A164" s="14"/>
      <c r="B164" s="257"/>
      <c r="C164" s="258"/>
      <c r="D164" s="242" t="s">
        <v>184</v>
      </c>
      <c r="E164" s="259" t="s">
        <v>1</v>
      </c>
      <c r="F164" s="260" t="s">
        <v>1288</v>
      </c>
      <c r="G164" s="258"/>
      <c r="H164" s="261">
        <v>30</v>
      </c>
      <c r="I164" s="262"/>
      <c r="J164" s="258"/>
      <c r="K164" s="258"/>
      <c r="L164" s="263"/>
      <c r="M164" s="264"/>
      <c r="N164" s="265"/>
      <c r="O164" s="265"/>
      <c r="P164" s="265"/>
      <c r="Q164" s="265"/>
      <c r="R164" s="265"/>
      <c r="S164" s="265"/>
      <c r="T164" s="26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7" t="s">
        <v>184</v>
      </c>
      <c r="AU164" s="267" t="s">
        <v>85</v>
      </c>
      <c r="AV164" s="14" t="s">
        <v>85</v>
      </c>
      <c r="AW164" s="14" t="s">
        <v>34</v>
      </c>
      <c r="AX164" s="14" t="s">
        <v>21</v>
      </c>
      <c r="AY164" s="267" t="s">
        <v>173</v>
      </c>
    </row>
    <row r="165" s="2" customFormat="1" ht="16.5" customHeight="1">
      <c r="A165" s="39"/>
      <c r="B165" s="40"/>
      <c r="C165" s="229" t="s">
        <v>238</v>
      </c>
      <c r="D165" s="229" t="s">
        <v>175</v>
      </c>
      <c r="E165" s="230" t="s">
        <v>1289</v>
      </c>
      <c r="F165" s="231" t="s">
        <v>1290</v>
      </c>
      <c r="G165" s="232" t="s">
        <v>516</v>
      </c>
      <c r="H165" s="233">
        <v>4</v>
      </c>
      <c r="I165" s="234"/>
      <c r="J165" s="235">
        <f>ROUND(I165*H165,2)</f>
        <v>0</v>
      </c>
      <c r="K165" s="231" t="s">
        <v>681</v>
      </c>
      <c r="L165" s="45"/>
      <c r="M165" s="236" t="s">
        <v>1</v>
      </c>
      <c r="N165" s="237" t="s">
        <v>42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180</v>
      </c>
      <c r="AT165" s="240" t="s">
        <v>175</v>
      </c>
      <c r="AU165" s="240" t="s">
        <v>85</v>
      </c>
      <c r="AY165" s="18" t="s">
        <v>173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21</v>
      </c>
      <c r="BK165" s="241">
        <f>ROUND(I165*H165,2)</f>
        <v>0</v>
      </c>
      <c r="BL165" s="18" t="s">
        <v>180</v>
      </c>
      <c r="BM165" s="240" t="s">
        <v>1291</v>
      </c>
    </row>
    <row r="166" s="2" customFormat="1">
      <c r="A166" s="39"/>
      <c r="B166" s="40"/>
      <c r="C166" s="41"/>
      <c r="D166" s="242" t="s">
        <v>182</v>
      </c>
      <c r="E166" s="41"/>
      <c r="F166" s="243" t="s">
        <v>1292</v>
      </c>
      <c r="G166" s="41"/>
      <c r="H166" s="41"/>
      <c r="I166" s="244"/>
      <c r="J166" s="41"/>
      <c r="K166" s="41"/>
      <c r="L166" s="45"/>
      <c r="M166" s="245"/>
      <c r="N166" s="24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182</v>
      </c>
      <c r="AU166" s="18" t="s">
        <v>85</v>
      </c>
    </row>
    <row r="167" s="2" customFormat="1">
      <c r="A167" s="39"/>
      <c r="B167" s="40"/>
      <c r="C167" s="41"/>
      <c r="D167" s="242" t="s">
        <v>197</v>
      </c>
      <c r="E167" s="41"/>
      <c r="F167" s="279" t="s">
        <v>1293</v>
      </c>
      <c r="G167" s="41"/>
      <c r="H167" s="41"/>
      <c r="I167" s="244"/>
      <c r="J167" s="41"/>
      <c r="K167" s="41"/>
      <c r="L167" s="45"/>
      <c r="M167" s="245"/>
      <c r="N167" s="24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197</v>
      </c>
      <c r="AU167" s="18" t="s">
        <v>85</v>
      </c>
    </row>
    <row r="168" s="13" customFormat="1">
      <c r="A168" s="13"/>
      <c r="B168" s="247"/>
      <c r="C168" s="248"/>
      <c r="D168" s="242" t="s">
        <v>184</v>
      </c>
      <c r="E168" s="249" t="s">
        <v>1</v>
      </c>
      <c r="F168" s="250" t="s">
        <v>1294</v>
      </c>
      <c r="G168" s="248"/>
      <c r="H168" s="249" t="s">
        <v>1</v>
      </c>
      <c r="I168" s="251"/>
      <c r="J168" s="248"/>
      <c r="K168" s="248"/>
      <c r="L168" s="252"/>
      <c r="M168" s="253"/>
      <c r="N168" s="254"/>
      <c r="O168" s="254"/>
      <c r="P168" s="254"/>
      <c r="Q168" s="254"/>
      <c r="R168" s="254"/>
      <c r="S168" s="254"/>
      <c r="T168" s="25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6" t="s">
        <v>184</v>
      </c>
      <c r="AU168" s="256" t="s">
        <v>85</v>
      </c>
      <c r="AV168" s="13" t="s">
        <v>21</v>
      </c>
      <c r="AW168" s="13" t="s">
        <v>34</v>
      </c>
      <c r="AX168" s="13" t="s">
        <v>77</v>
      </c>
      <c r="AY168" s="256" t="s">
        <v>173</v>
      </c>
    </row>
    <row r="169" s="14" customFormat="1">
      <c r="A169" s="14"/>
      <c r="B169" s="257"/>
      <c r="C169" s="258"/>
      <c r="D169" s="242" t="s">
        <v>184</v>
      </c>
      <c r="E169" s="259" t="s">
        <v>1</v>
      </c>
      <c r="F169" s="260" t="s">
        <v>180</v>
      </c>
      <c r="G169" s="258"/>
      <c r="H169" s="261">
        <v>4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7" t="s">
        <v>184</v>
      </c>
      <c r="AU169" s="267" t="s">
        <v>85</v>
      </c>
      <c r="AV169" s="14" t="s">
        <v>85</v>
      </c>
      <c r="AW169" s="14" t="s">
        <v>34</v>
      </c>
      <c r="AX169" s="14" t="s">
        <v>21</v>
      </c>
      <c r="AY169" s="267" t="s">
        <v>173</v>
      </c>
    </row>
    <row r="170" s="2" customFormat="1" ht="16.5" customHeight="1">
      <c r="A170" s="39"/>
      <c r="B170" s="40"/>
      <c r="C170" s="229" t="s">
        <v>248</v>
      </c>
      <c r="D170" s="229" t="s">
        <v>175</v>
      </c>
      <c r="E170" s="230" t="s">
        <v>1295</v>
      </c>
      <c r="F170" s="231" t="s">
        <v>1296</v>
      </c>
      <c r="G170" s="232" t="s">
        <v>516</v>
      </c>
      <c r="H170" s="233">
        <v>4</v>
      </c>
      <c r="I170" s="234"/>
      <c r="J170" s="235">
        <f>ROUND(I170*H170,2)</f>
        <v>0</v>
      </c>
      <c r="K170" s="231" t="s">
        <v>681</v>
      </c>
      <c r="L170" s="45"/>
      <c r="M170" s="236" t="s">
        <v>1</v>
      </c>
      <c r="N170" s="237" t="s">
        <v>42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180</v>
      </c>
      <c r="AT170" s="240" t="s">
        <v>175</v>
      </c>
      <c r="AU170" s="240" t="s">
        <v>85</v>
      </c>
      <c r="AY170" s="18" t="s">
        <v>173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21</v>
      </c>
      <c r="BK170" s="241">
        <f>ROUND(I170*H170,2)</f>
        <v>0</v>
      </c>
      <c r="BL170" s="18" t="s">
        <v>180</v>
      </c>
      <c r="BM170" s="240" t="s">
        <v>1297</v>
      </c>
    </row>
    <row r="171" s="2" customFormat="1">
      <c r="A171" s="39"/>
      <c r="B171" s="40"/>
      <c r="C171" s="41"/>
      <c r="D171" s="242" t="s">
        <v>182</v>
      </c>
      <c r="E171" s="41"/>
      <c r="F171" s="243" t="s">
        <v>1298</v>
      </c>
      <c r="G171" s="41"/>
      <c r="H171" s="41"/>
      <c r="I171" s="244"/>
      <c r="J171" s="41"/>
      <c r="K171" s="41"/>
      <c r="L171" s="45"/>
      <c r="M171" s="245"/>
      <c r="N171" s="24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182</v>
      </c>
      <c r="AU171" s="18" t="s">
        <v>85</v>
      </c>
    </row>
    <row r="172" s="13" customFormat="1">
      <c r="A172" s="13"/>
      <c r="B172" s="247"/>
      <c r="C172" s="248"/>
      <c r="D172" s="242" t="s">
        <v>184</v>
      </c>
      <c r="E172" s="249" t="s">
        <v>1</v>
      </c>
      <c r="F172" s="250" t="s">
        <v>1294</v>
      </c>
      <c r="G172" s="248"/>
      <c r="H172" s="249" t="s">
        <v>1</v>
      </c>
      <c r="I172" s="251"/>
      <c r="J172" s="248"/>
      <c r="K172" s="248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184</v>
      </c>
      <c r="AU172" s="256" t="s">
        <v>85</v>
      </c>
      <c r="AV172" s="13" t="s">
        <v>21</v>
      </c>
      <c r="AW172" s="13" t="s">
        <v>34</v>
      </c>
      <c r="AX172" s="13" t="s">
        <v>77</v>
      </c>
      <c r="AY172" s="256" t="s">
        <v>173</v>
      </c>
    </row>
    <row r="173" s="14" customFormat="1">
      <c r="A173" s="14"/>
      <c r="B173" s="257"/>
      <c r="C173" s="258"/>
      <c r="D173" s="242" t="s">
        <v>184</v>
      </c>
      <c r="E173" s="259" t="s">
        <v>1</v>
      </c>
      <c r="F173" s="260" t="s">
        <v>180</v>
      </c>
      <c r="G173" s="258"/>
      <c r="H173" s="261">
        <v>4</v>
      </c>
      <c r="I173" s="262"/>
      <c r="J173" s="258"/>
      <c r="K173" s="258"/>
      <c r="L173" s="263"/>
      <c r="M173" s="264"/>
      <c r="N173" s="265"/>
      <c r="O173" s="265"/>
      <c r="P173" s="265"/>
      <c r="Q173" s="265"/>
      <c r="R173" s="265"/>
      <c r="S173" s="265"/>
      <c r="T173" s="26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7" t="s">
        <v>184</v>
      </c>
      <c r="AU173" s="267" t="s">
        <v>85</v>
      </c>
      <c r="AV173" s="14" t="s">
        <v>85</v>
      </c>
      <c r="AW173" s="14" t="s">
        <v>34</v>
      </c>
      <c r="AX173" s="14" t="s">
        <v>21</v>
      </c>
      <c r="AY173" s="267" t="s">
        <v>173</v>
      </c>
    </row>
    <row r="174" s="12" customFormat="1" ht="25.92" customHeight="1">
      <c r="A174" s="12"/>
      <c r="B174" s="213"/>
      <c r="C174" s="214"/>
      <c r="D174" s="215" t="s">
        <v>76</v>
      </c>
      <c r="E174" s="216" t="s">
        <v>716</v>
      </c>
      <c r="F174" s="216" t="s">
        <v>717</v>
      </c>
      <c r="G174" s="214"/>
      <c r="H174" s="214"/>
      <c r="I174" s="217"/>
      <c r="J174" s="218">
        <f>BK174</f>
        <v>0</v>
      </c>
      <c r="K174" s="214"/>
      <c r="L174" s="219"/>
      <c r="M174" s="220"/>
      <c r="N174" s="221"/>
      <c r="O174" s="221"/>
      <c r="P174" s="222">
        <f>SUM(P175:P195)</f>
        <v>0</v>
      </c>
      <c r="Q174" s="221"/>
      <c r="R174" s="222">
        <f>SUM(R175:R195)</f>
        <v>0</v>
      </c>
      <c r="S174" s="221"/>
      <c r="T174" s="223">
        <f>SUM(T175:T195)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4" t="s">
        <v>180</v>
      </c>
      <c r="AT174" s="225" t="s">
        <v>76</v>
      </c>
      <c r="AU174" s="225" t="s">
        <v>77</v>
      </c>
      <c r="AY174" s="224" t="s">
        <v>173</v>
      </c>
      <c r="BK174" s="226">
        <f>SUM(BK175:BK195)</f>
        <v>0</v>
      </c>
    </row>
    <row r="175" s="2" customFormat="1" ht="55.5" customHeight="1">
      <c r="A175" s="39"/>
      <c r="B175" s="40"/>
      <c r="C175" s="229" t="s">
        <v>26</v>
      </c>
      <c r="D175" s="229" t="s">
        <v>175</v>
      </c>
      <c r="E175" s="230" t="s">
        <v>718</v>
      </c>
      <c r="F175" s="231" t="s">
        <v>719</v>
      </c>
      <c r="G175" s="232" t="s">
        <v>251</v>
      </c>
      <c r="H175" s="233">
        <v>27.829999999999998</v>
      </c>
      <c r="I175" s="234"/>
      <c r="J175" s="235">
        <f>ROUND(I175*H175,2)</f>
        <v>0</v>
      </c>
      <c r="K175" s="231" t="s">
        <v>681</v>
      </c>
      <c r="L175" s="45"/>
      <c r="M175" s="236" t="s">
        <v>1</v>
      </c>
      <c r="N175" s="237" t="s">
        <v>42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720</v>
      </c>
      <c r="AT175" s="240" t="s">
        <v>175</v>
      </c>
      <c r="AU175" s="240" t="s">
        <v>21</v>
      </c>
      <c r="AY175" s="18" t="s">
        <v>173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21</v>
      </c>
      <c r="BK175" s="241">
        <f>ROUND(I175*H175,2)</f>
        <v>0</v>
      </c>
      <c r="BL175" s="18" t="s">
        <v>720</v>
      </c>
      <c r="BM175" s="240" t="s">
        <v>1299</v>
      </c>
    </row>
    <row r="176" s="2" customFormat="1">
      <c r="A176" s="39"/>
      <c r="B176" s="40"/>
      <c r="C176" s="41"/>
      <c r="D176" s="242" t="s">
        <v>182</v>
      </c>
      <c r="E176" s="41"/>
      <c r="F176" s="243" t="s">
        <v>722</v>
      </c>
      <c r="G176" s="41"/>
      <c r="H176" s="41"/>
      <c r="I176" s="244"/>
      <c r="J176" s="41"/>
      <c r="K176" s="41"/>
      <c r="L176" s="45"/>
      <c r="M176" s="245"/>
      <c r="N176" s="24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182</v>
      </c>
      <c r="AU176" s="18" t="s">
        <v>21</v>
      </c>
    </row>
    <row r="177" s="2" customFormat="1">
      <c r="A177" s="39"/>
      <c r="B177" s="40"/>
      <c r="C177" s="41"/>
      <c r="D177" s="242" t="s">
        <v>197</v>
      </c>
      <c r="E177" s="41"/>
      <c r="F177" s="279" t="s">
        <v>723</v>
      </c>
      <c r="G177" s="41"/>
      <c r="H177" s="41"/>
      <c r="I177" s="244"/>
      <c r="J177" s="41"/>
      <c r="K177" s="41"/>
      <c r="L177" s="45"/>
      <c r="M177" s="245"/>
      <c r="N177" s="24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197</v>
      </c>
      <c r="AU177" s="18" t="s">
        <v>21</v>
      </c>
    </row>
    <row r="178" s="13" customFormat="1">
      <c r="A178" s="13"/>
      <c r="B178" s="247"/>
      <c r="C178" s="248"/>
      <c r="D178" s="242" t="s">
        <v>184</v>
      </c>
      <c r="E178" s="249" t="s">
        <v>1</v>
      </c>
      <c r="F178" s="250" t="s">
        <v>724</v>
      </c>
      <c r="G178" s="248"/>
      <c r="H178" s="249" t="s">
        <v>1</v>
      </c>
      <c r="I178" s="251"/>
      <c r="J178" s="248"/>
      <c r="K178" s="248"/>
      <c r="L178" s="252"/>
      <c r="M178" s="253"/>
      <c r="N178" s="254"/>
      <c r="O178" s="254"/>
      <c r="P178" s="254"/>
      <c r="Q178" s="254"/>
      <c r="R178" s="254"/>
      <c r="S178" s="254"/>
      <c r="T178" s="25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6" t="s">
        <v>184</v>
      </c>
      <c r="AU178" s="256" t="s">
        <v>21</v>
      </c>
      <c r="AV178" s="13" t="s">
        <v>21</v>
      </c>
      <c r="AW178" s="13" t="s">
        <v>34</v>
      </c>
      <c r="AX178" s="13" t="s">
        <v>77</v>
      </c>
      <c r="AY178" s="256" t="s">
        <v>173</v>
      </c>
    </row>
    <row r="179" s="14" customFormat="1">
      <c r="A179" s="14"/>
      <c r="B179" s="257"/>
      <c r="C179" s="258"/>
      <c r="D179" s="242" t="s">
        <v>184</v>
      </c>
      <c r="E179" s="259" t="s">
        <v>1</v>
      </c>
      <c r="F179" s="260" t="s">
        <v>1300</v>
      </c>
      <c r="G179" s="258"/>
      <c r="H179" s="261">
        <v>27.829999999999998</v>
      </c>
      <c r="I179" s="262"/>
      <c r="J179" s="258"/>
      <c r="K179" s="258"/>
      <c r="L179" s="263"/>
      <c r="M179" s="264"/>
      <c r="N179" s="265"/>
      <c r="O179" s="265"/>
      <c r="P179" s="265"/>
      <c r="Q179" s="265"/>
      <c r="R179" s="265"/>
      <c r="S179" s="265"/>
      <c r="T179" s="26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7" t="s">
        <v>184</v>
      </c>
      <c r="AU179" s="267" t="s">
        <v>21</v>
      </c>
      <c r="AV179" s="14" t="s">
        <v>85</v>
      </c>
      <c r="AW179" s="14" t="s">
        <v>34</v>
      </c>
      <c r="AX179" s="14" t="s">
        <v>21</v>
      </c>
      <c r="AY179" s="267" t="s">
        <v>173</v>
      </c>
    </row>
    <row r="180" s="2" customFormat="1" ht="55.5" customHeight="1">
      <c r="A180" s="39"/>
      <c r="B180" s="40"/>
      <c r="C180" s="229" t="s">
        <v>263</v>
      </c>
      <c r="D180" s="229" t="s">
        <v>175</v>
      </c>
      <c r="E180" s="230" t="s">
        <v>726</v>
      </c>
      <c r="F180" s="231" t="s">
        <v>727</v>
      </c>
      <c r="G180" s="232" t="s">
        <v>251</v>
      </c>
      <c r="H180" s="233">
        <v>80.097999999999999</v>
      </c>
      <c r="I180" s="234"/>
      <c r="J180" s="235">
        <f>ROUND(I180*H180,2)</f>
        <v>0</v>
      </c>
      <c r="K180" s="231" t="s">
        <v>681</v>
      </c>
      <c r="L180" s="45"/>
      <c r="M180" s="236" t="s">
        <v>1</v>
      </c>
      <c r="N180" s="237" t="s">
        <v>42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720</v>
      </c>
      <c r="AT180" s="240" t="s">
        <v>175</v>
      </c>
      <c r="AU180" s="240" t="s">
        <v>21</v>
      </c>
      <c r="AY180" s="18" t="s">
        <v>173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21</v>
      </c>
      <c r="BK180" s="241">
        <f>ROUND(I180*H180,2)</f>
        <v>0</v>
      </c>
      <c r="BL180" s="18" t="s">
        <v>720</v>
      </c>
      <c r="BM180" s="240" t="s">
        <v>1301</v>
      </c>
    </row>
    <row r="181" s="2" customFormat="1">
      <c r="A181" s="39"/>
      <c r="B181" s="40"/>
      <c r="C181" s="41"/>
      <c r="D181" s="242" t="s">
        <v>182</v>
      </c>
      <c r="E181" s="41"/>
      <c r="F181" s="243" t="s">
        <v>730</v>
      </c>
      <c r="G181" s="41"/>
      <c r="H181" s="41"/>
      <c r="I181" s="244"/>
      <c r="J181" s="41"/>
      <c r="K181" s="41"/>
      <c r="L181" s="45"/>
      <c r="M181" s="245"/>
      <c r="N181" s="24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182</v>
      </c>
      <c r="AU181" s="18" t="s">
        <v>21</v>
      </c>
    </row>
    <row r="182" s="13" customFormat="1">
      <c r="A182" s="13"/>
      <c r="B182" s="247"/>
      <c r="C182" s="248"/>
      <c r="D182" s="242" t="s">
        <v>184</v>
      </c>
      <c r="E182" s="249" t="s">
        <v>1</v>
      </c>
      <c r="F182" s="250" t="s">
        <v>1302</v>
      </c>
      <c r="G182" s="248"/>
      <c r="H182" s="249" t="s">
        <v>1</v>
      </c>
      <c r="I182" s="251"/>
      <c r="J182" s="248"/>
      <c r="K182" s="248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184</v>
      </c>
      <c r="AU182" s="256" t="s">
        <v>21</v>
      </c>
      <c r="AV182" s="13" t="s">
        <v>21</v>
      </c>
      <c r="AW182" s="13" t="s">
        <v>34</v>
      </c>
      <c r="AX182" s="13" t="s">
        <v>77</v>
      </c>
      <c r="AY182" s="256" t="s">
        <v>173</v>
      </c>
    </row>
    <row r="183" s="14" customFormat="1">
      <c r="A183" s="14"/>
      <c r="B183" s="257"/>
      <c r="C183" s="258"/>
      <c r="D183" s="242" t="s">
        <v>184</v>
      </c>
      <c r="E183" s="259" t="s">
        <v>1</v>
      </c>
      <c r="F183" s="260" t="s">
        <v>1300</v>
      </c>
      <c r="G183" s="258"/>
      <c r="H183" s="261">
        <v>27.829999999999998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7" t="s">
        <v>184</v>
      </c>
      <c r="AU183" s="267" t="s">
        <v>21</v>
      </c>
      <c r="AV183" s="14" t="s">
        <v>85</v>
      </c>
      <c r="AW183" s="14" t="s">
        <v>34</v>
      </c>
      <c r="AX183" s="14" t="s">
        <v>77</v>
      </c>
      <c r="AY183" s="267" t="s">
        <v>173</v>
      </c>
    </row>
    <row r="184" s="13" customFormat="1">
      <c r="A184" s="13"/>
      <c r="B184" s="247"/>
      <c r="C184" s="248"/>
      <c r="D184" s="242" t="s">
        <v>184</v>
      </c>
      <c r="E184" s="249" t="s">
        <v>1</v>
      </c>
      <c r="F184" s="250" t="s">
        <v>1303</v>
      </c>
      <c r="G184" s="248"/>
      <c r="H184" s="249" t="s">
        <v>1</v>
      </c>
      <c r="I184" s="251"/>
      <c r="J184" s="248"/>
      <c r="K184" s="248"/>
      <c r="L184" s="252"/>
      <c r="M184" s="253"/>
      <c r="N184" s="254"/>
      <c r="O184" s="254"/>
      <c r="P184" s="254"/>
      <c r="Q184" s="254"/>
      <c r="R184" s="254"/>
      <c r="S184" s="254"/>
      <c r="T184" s="25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6" t="s">
        <v>184</v>
      </c>
      <c r="AU184" s="256" t="s">
        <v>21</v>
      </c>
      <c r="AV184" s="13" t="s">
        <v>21</v>
      </c>
      <c r="AW184" s="13" t="s">
        <v>34</v>
      </c>
      <c r="AX184" s="13" t="s">
        <v>77</v>
      </c>
      <c r="AY184" s="256" t="s">
        <v>173</v>
      </c>
    </row>
    <row r="185" s="14" customFormat="1">
      <c r="A185" s="14"/>
      <c r="B185" s="257"/>
      <c r="C185" s="258"/>
      <c r="D185" s="242" t="s">
        <v>184</v>
      </c>
      <c r="E185" s="259" t="s">
        <v>1</v>
      </c>
      <c r="F185" s="260" t="s">
        <v>1304</v>
      </c>
      <c r="G185" s="258"/>
      <c r="H185" s="261">
        <v>1.4630000000000001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7" t="s">
        <v>184</v>
      </c>
      <c r="AU185" s="267" t="s">
        <v>21</v>
      </c>
      <c r="AV185" s="14" t="s">
        <v>85</v>
      </c>
      <c r="AW185" s="14" t="s">
        <v>34</v>
      </c>
      <c r="AX185" s="14" t="s">
        <v>77</v>
      </c>
      <c r="AY185" s="267" t="s">
        <v>173</v>
      </c>
    </row>
    <row r="186" s="14" customFormat="1">
      <c r="A186" s="14"/>
      <c r="B186" s="257"/>
      <c r="C186" s="258"/>
      <c r="D186" s="242" t="s">
        <v>184</v>
      </c>
      <c r="E186" s="259" t="s">
        <v>1</v>
      </c>
      <c r="F186" s="260" t="s">
        <v>1305</v>
      </c>
      <c r="G186" s="258"/>
      <c r="H186" s="261">
        <v>50.805</v>
      </c>
      <c r="I186" s="262"/>
      <c r="J186" s="258"/>
      <c r="K186" s="258"/>
      <c r="L186" s="263"/>
      <c r="M186" s="264"/>
      <c r="N186" s="265"/>
      <c r="O186" s="265"/>
      <c r="P186" s="265"/>
      <c r="Q186" s="265"/>
      <c r="R186" s="265"/>
      <c r="S186" s="265"/>
      <c r="T186" s="26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7" t="s">
        <v>184</v>
      </c>
      <c r="AU186" s="267" t="s">
        <v>21</v>
      </c>
      <c r="AV186" s="14" t="s">
        <v>85</v>
      </c>
      <c r="AW186" s="14" t="s">
        <v>34</v>
      </c>
      <c r="AX186" s="14" t="s">
        <v>77</v>
      </c>
      <c r="AY186" s="267" t="s">
        <v>173</v>
      </c>
    </row>
    <row r="187" s="15" customFormat="1">
      <c r="A187" s="15"/>
      <c r="B187" s="268"/>
      <c r="C187" s="269"/>
      <c r="D187" s="242" t="s">
        <v>184</v>
      </c>
      <c r="E187" s="270" t="s">
        <v>1</v>
      </c>
      <c r="F187" s="271" t="s">
        <v>187</v>
      </c>
      <c r="G187" s="269"/>
      <c r="H187" s="272">
        <v>80.097999999999999</v>
      </c>
      <c r="I187" s="273"/>
      <c r="J187" s="269"/>
      <c r="K187" s="269"/>
      <c r="L187" s="274"/>
      <c r="M187" s="275"/>
      <c r="N187" s="276"/>
      <c r="O187" s="276"/>
      <c r="P187" s="276"/>
      <c r="Q187" s="276"/>
      <c r="R187" s="276"/>
      <c r="S187" s="276"/>
      <c r="T187" s="27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8" t="s">
        <v>184</v>
      </c>
      <c r="AU187" s="278" t="s">
        <v>21</v>
      </c>
      <c r="AV187" s="15" t="s">
        <v>180</v>
      </c>
      <c r="AW187" s="15" t="s">
        <v>34</v>
      </c>
      <c r="AX187" s="15" t="s">
        <v>21</v>
      </c>
      <c r="AY187" s="278" t="s">
        <v>173</v>
      </c>
    </row>
    <row r="188" s="2" customFormat="1" ht="16.5" customHeight="1">
      <c r="A188" s="39"/>
      <c r="B188" s="40"/>
      <c r="C188" s="229" t="s">
        <v>270</v>
      </c>
      <c r="D188" s="229" t="s">
        <v>175</v>
      </c>
      <c r="E188" s="230" t="s">
        <v>1306</v>
      </c>
      <c r="F188" s="231" t="s">
        <v>1307</v>
      </c>
      <c r="G188" s="232" t="s">
        <v>251</v>
      </c>
      <c r="H188" s="233">
        <v>0.0060000000000000001</v>
      </c>
      <c r="I188" s="234"/>
      <c r="J188" s="235">
        <f>ROUND(I188*H188,2)</f>
        <v>0</v>
      </c>
      <c r="K188" s="231" t="s">
        <v>681</v>
      </c>
      <c r="L188" s="45"/>
      <c r="M188" s="236" t="s">
        <v>1</v>
      </c>
      <c r="N188" s="237" t="s">
        <v>42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720</v>
      </c>
      <c r="AT188" s="240" t="s">
        <v>175</v>
      </c>
      <c r="AU188" s="240" t="s">
        <v>21</v>
      </c>
      <c r="AY188" s="18" t="s">
        <v>173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21</v>
      </c>
      <c r="BK188" s="241">
        <f>ROUND(I188*H188,2)</f>
        <v>0</v>
      </c>
      <c r="BL188" s="18" t="s">
        <v>720</v>
      </c>
      <c r="BM188" s="240" t="s">
        <v>1308</v>
      </c>
    </row>
    <row r="189" s="2" customFormat="1">
      <c r="A189" s="39"/>
      <c r="B189" s="40"/>
      <c r="C189" s="41"/>
      <c r="D189" s="242" t="s">
        <v>182</v>
      </c>
      <c r="E189" s="41"/>
      <c r="F189" s="243" t="s">
        <v>1309</v>
      </c>
      <c r="G189" s="41"/>
      <c r="H189" s="41"/>
      <c r="I189" s="244"/>
      <c r="J189" s="41"/>
      <c r="K189" s="41"/>
      <c r="L189" s="45"/>
      <c r="M189" s="245"/>
      <c r="N189" s="24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182</v>
      </c>
      <c r="AU189" s="18" t="s">
        <v>21</v>
      </c>
    </row>
    <row r="190" s="13" customFormat="1">
      <c r="A190" s="13"/>
      <c r="B190" s="247"/>
      <c r="C190" s="248"/>
      <c r="D190" s="242" t="s">
        <v>184</v>
      </c>
      <c r="E190" s="249" t="s">
        <v>1</v>
      </c>
      <c r="F190" s="250" t="s">
        <v>1310</v>
      </c>
      <c r="G190" s="248"/>
      <c r="H190" s="249" t="s">
        <v>1</v>
      </c>
      <c r="I190" s="251"/>
      <c r="J190" s="248"/>
      <c r="K190" s="248"/>
      <c r="L190" s="252"/>
      <c r="M190" s="253"/>
      <c r="N190" s="254"/>
      <c r="O190" s="254"/>
      <c r="P190" s="254"/>
      <c r="Q190" s="254"/>
      <c r="R190" s="254"/>
      <c r="S190" s="254"/>
      <c r="T190" s="25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6" t="s">
        <v>184</v>
      </c>
      <c r="AU190" s="256" t="s">
        <v>21</v>
      </c>
      <c r="AV190" s="13" t="s">
        <v>21</v>
      </c>
      <c r="AW190" s="13" t="s">
        <v>34</v>
      </c>
      <c r="AX190" s="13" t="s">
        <v>77</v>
      </c>
      <c r="AY190" s="256" t="s">
        <v>173</v>
      </c>
    </row>
    <row r="191" s="14" customFormat="1">
      <c r="A191" s="14"/>
      <c r="B191" s="257"/>
      <c r="C191" s="258"/>
      <c r="D191" s="242" t="s">
        <v>184</v>
      </c>
      <c r="E191" s="259" t="s">
        <v>1</v>
      </c>
      <c r="F191" s="260" t="s">
        <v>1311</v>
      </c>
      <c r="G191" s="258"/>
      <c r="H191" s="261">
        <v>0.0060000000000000001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7" t="s">
        <v>184</v>
      </c>
      <c r="AU191" s="267" t="s">
        <v>21</v>
      </c>
      <c r="AV191" s="14" t="s">
        <v>85</v>
      </c>
      <c r="AW191" s="14" t="s">
        <v>34</v>
      </c>
      <c r="AX191" s="14" t="s">
        <v>21</v>
      </c>
      <c r="AY191" s="267" t="s">
        <v>173</v>
      </c>
    </row>
    <row r="192" s="2" customFormat="1" ht="16.5" customHeight="1">
      <c r="A192" s="39"/>
      <c r="B192" s="40"/>
      <c r="C192" s="229" t="s">
        <v>277</v>
      </c>
      <c r="D192" s="229" t="s">
        <v>175</v>
      </c>
      <c r="E192" s="230" t="s">
        <v>735</v>
      </c>
      <c r="F192" s="231" t="s">
        <v>736</v>
      </c>
      <c r="G192" s="232" t="s">
        <v>251</v>
      </c>
      <c r="H192" s="233">
        <v>27.829999999999998</v>
      </c>
      <c r="I192" s="234"/>
      <c r="J192" s="235">
        <f>ROUND(I192*H192,2)</f>
        <v>0</v>
      </c>
      <c r="K192" s="231" t="s">
        <v>681</v>
      </c>
      <c r="L192" s="45"/>
      <c r="M192" s="236" t="s">
        <v>1</v>
      </c>
      <c r="N192" s="237" t="s">
        <v>42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720</v>
      </c>
      <c r="AT192" s="240" t="s">
        <v>175</v>
      </c>
      <c r="AU192" s="240" t="s">
        <v>21</v>
      </c>
      <c r="AY192" s="18" t="s">
        <v>173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21</v>
      </c>
      <c r="BK192" s="241">
        <f>ROUND(I192*H192,2)</f>
        <v>0</v>
      </c>
      <c r="BL192" s="18" t="s">
        <v>720</v>
      </c>
      <c r="BM192" s="240" t="s">
        <v>1312</v>
      </c>
    </row>
    <row r="193" s="2" customFormat="1">
      <c r="A193" s="39"/>
      <c r="B193" s="40"/>
      <c r="C193" s="41"/>
      <c r="D193" s="242" t="s">
        <v>182</v>
      </c>
      <c r="E193" s="41"/>
      <c r="F193" s="243" t="s">
        <v>738</v>
      </c>
      <c r="G193" s="41"/>
      <c r="H193" s="41"/>
      <c r="I193" s="244"/>
      <c r="J193" s="41"/>
      <c r="K193" s="41"/>
      <c r="L193" s="45"/>
      <c r="M193" s="245"/>
      <c r="N193" s="24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182</v>
      </c>
      <c r="AU193" s="18" t="s">
        <v>21</v>
      </c>
    </row>
    <row r="194" s="13" customFormat="1">
      <c r="A194" s="13"/>
      <c r="B194" s="247"/>
      <c r="C194" s="248"/>
      <c r="D194" s="242" t="s">
        <v>184</v>
      </c>
      <c r="E194" s="249" t="s">
        <v>1</v>
      </c>
      <c r="F194" s="250" t="s">
        <v>1313</v>
      </c>
      <c r="G194" s="248"/>
      <c r="H194" s="249" t="s">
        <v>1</v>
      </c>
      <c r="I194" s="251"/>
      <c r="J194" s="248"/>
      <c r="K194" s="248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184</v>
      </c>
      <c r="AU194" s="256" t="s">
        <v>21</v>
      </c>
      <c r="AV194" s="13" t="s">
        <v>21</v>
      </c>
      <c r="AW194" s="13" t="s">
        <v>34</v>
      </c>
      <c r="AX194" s="13" t="s">
        <v>77</v>
      </c>
      <c r="AY194" s="256" t="s">
        <v>173</v>
      </c>
    </row>
    <row r="195" s="14" customFormat="1">
      <c r="A195" s="14"/>
      <c r="B195" s="257"/>
      <c r="C195" s="258"/>
      <c r="D195" s="242" t="s">
        <v>184</v>
      </c>
      <c r="E195" s="259" t="s">
        <v>1</v>
      </c>
      <c r="F195" s="260" t="s">
        <v>1300</v>
      </c>
      <c r="G195" s="258"/>
      <c r="H195" s="261">
        <v>27.829999999999998</v>
      </c>
      <c r="I195" s="262"/>
      <c r="J195" s="258"/>
      <c r="K195" s="258"/>
      <c r="L195" s="263"/>
      <c r="M195" s="305"/>
      <c r="N195" s="306"/>
      <c r="O195" s="306"/>
      <c r="P195" s="306"/>
      <c r="Q195" s="306"/>
      <c r="R195" s="306"/>
      <c r="S195" s="306"/>
      <c r="T195" s="30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7" t="s">
        <v>184</v>
      </c>
      <c r="AU195" s="267" t="s">
        <v>21</v>
      </c>
      <c r="AV195" s="14" t="s">
        <v>85</v>
      </c>
      <c r="AW195" s="14" t="s">
        <v>34</v>
      </c>
      <c r="AX195" s="14" t="s">
        <v>21</v>
      </c>
      <c r="AY195" s="267" t="s">
        <v>173</v>
      </c>
    </row>
    <row r="196" s="2" customFormat="1" ht="6.96" customHeight="1">
      <c r="A196" s="39"/>
      <c r="B196" s="67"/>
      <c r="C196" s="68"/>
      <c r="D196" s="68"/>
      <c r="E196" s="68"/>
      <c r="F196" s="68"/>
      <c r="G196" s="68"/>
      <c r="H196" s="68"/>
      <c r="I196" s="68"/>
      <c r="J196" s="68"/>
      <c r="K196" s="68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MzRJg35HA14EfiVhWRLpKC0R7wPQ4SeUFerH9sb3KgEMV5jpsK+T6F/T9HHDk72shFCKy+7iFNIosX09qdltjA==" hashValue="FDdygnFIjeow6b+SqRJ0AWKsqx7JFFQ0QyVHgLHqznZM6X0Xxc15HsIwPomHyle+C9D7xvNOgozBczMHIpMnlw==" algorithmName="SHA-512" password="CC35"/>
  <autoFilter ref="C126:K19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134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zakázky'!K6</f>
        <v>Oprava mostních objektů v úseku Ohníč - Bílina</v>
      </c>
      <c r="F7" s="152"/>
      <c r="G7" s="152"/>
      <c r="H7" s="152"/>
      <c r="L7" s="21"/>
    </row>
    <row r="8" s="1" customFormat="1" ht="12" customHeight="1">
      <c r="B8" s="21"/>
      <c r="D8" s="152" t="s">
        <v>135</v>
      </c>
      <c r="L8" s="21"/>
    </row>
    <row r="9" s="2" customFormat="1" ht="16.5" customHeight="1">
      <c r="A9" s="39"/>
      <c r="B9" s="45"/>
      <c r="C9" s="39"/>
      <c r="D9" s="39"/>
      <c r="E9" s="153" t="s">
        <v>777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137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5" t="s">
        <v>1314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19</v>
      </c>
      <c r="E13" s="39"/>
      <c r="F13" s="142" t="s">
        <v>1</v>
      </c>
      <c r="G13" s="39"/>
      <c r="H13" s="39"/>
      <c r="I13" s="152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22</v>
      </c>
      <c r="E14" s="39"/>
      <c r="F14" s="142" t="s">
        <v>23</v>
      </c>
      <c r="G14" s="39"/>
      <c r="H14" s="39"/>
      <c r="I14" s="152" t="s">
        <v>24</v>
      </c>
      <c r="J14" s="156" t="str">
        <f>'Rekapitulace zakázky'!AN8</f>
        <v>13. 5. 2021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28</v>
      </c>
      <c r="E16" s="39"/>
      <c r="F16" s="39"/>
      <c r="G16" s="39"/>
      <c r="H16" s="39"/>
      <c r="I16" s="152" t="s">
        <v>29</v>
      </c>
      <c r="J16" s="142" t="str">
        <f>IF('Rekapitulace zakázky'!AN10="","",'Rekapitulace zakázky'!AN10)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zakázky'!E11="","",'Rekapitulace zakázky'!E11)</f>
        <v xml:space="preserve"> </v>
      </c>
      <c r="F17" s="39"/>
      <c r="G17" s="39"/>
      <c r="H17" s="39"/>
      <c r="I17" s="152" t="s">
        <v>30</v>
      </c>
      <c r="J17" s="142" t="str">
        <f>IF('Rekapitulace zakázky'!AN11="","",'Rekapitulace zakázky'!AN11)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31</v>
      </c>
      <c r="E19" s="39"/>
      <c r="F19" s="39"/>
      <c r="G19" s="39"/>
      <c r="H19" s="39"/>
      <c r="I19" s="152" t="s">
        <v>29</v>
      </c>
      <c r="J19" s="34" t="str">
        <f>'Rekapitulace zakázky'!AN13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zakázky'!E14</f>
        <v>Vyplň údaj</v>
      </c>
      <c r="F20" s="142"/>
      <c r="G20" s="142"/>
      <c r="H20" s="142"/>
      <c r="I20" s="152" t="s">
        <v>30</v>
      </c>
      <c r="J20" s="34" t="str">
        <f>'Rekapitulace zakázky'!AN14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33</v>
      </c>
      <c r="E22" s="39"/>
      <c r="F22" s="39"/>
      <c r="G22" s="39"/>
      <c r="H22" s="39"/>
      <c r="I22" s="152" t="s">
        <v>29</v>
      </c>
      <c r="J22" s="142" t="str">
        <f>IF('Rekapitulace zakázky'!AN16="","",'Rekapitulace zakázky'!AN16)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zakázky'!E17="","",'Rekapitulace zakázky'!E17)</f>
        <v xml:space="preserve"> </v>
      </c>
      <c r="F23" s="39"/>
      <c r="G23" s="39"/>
      <c r="H23" s="39"/>
      <c r="I23" s="152" t="s">
        <v>30</v>
      </c>
      <c r="J23" s="142" t="str">
        <f>IF('Rekapitulace zakázky'!AN17="","",'Rekapitulace zakázky'!AN17)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35</v>
      </c>
      <c r="E25" s="39"/>
      <c r="F25" s="39"/>
      <c r="G25" s="39"/>
      <c r="H25" s="39"/>
      <c r="I25" s="152" t="s">
        <v>29</v>
      </c>
      <c r="J25" s="142" t="str">
        <f>IF('Rekapitulace zakázky'!AN19="","",'Rekapitulace zakázky'!AN19)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zakázky'!E20="","",'Rekapitulace zakázky'!E20)</f>
        <v xml:space="preserve"> </v>
      </c>
      <c r="F26" s="39"/>
      <c r="G26" s="39"/>
      <c r="H26" s="39"/>
      <c r="I26" s="152" t="s">
        <v>30</v>
      </c>
      <c r="J26" s="142" t="str">
        <f>IF('Rekapitulace zakázky'!AN20="","",'Rekapitulace zakázky'!AN20)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1"/>
      <c r="E31" s="161"/>
      <c r="F31" s="161"/>
      <c r="G31" s="161"/>
      <c r="H31" s="161"/>
      <c r="I31" s="161"/>
      <c r="J31" s="161"/>
      <c r="K31" s="16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2" t="s">
        <v>37</v>
      </c>
      <c r="E32" s="39"/>
      <c r="F32" s="39"/>
      <c r="G32" s="39"/>
      <c r="H32" s="39"/>
      <c r="I32" s="39"/>
      <c r="J32" s="163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4" t="s">
        <v>39</v>
      </c>
      <c r="G34" s="39"/>
      <c r="H34" s="39"/>
      <c r="I34" s="164" t="s">
        <v>38</v>
      </c>
      <c r="J34" s="164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4" t="s">
        <v>41</v>
      </c>
      <c r="E35" s="152" t="s">
        <v>42</v>
      </c>
      <c r="F35" s="165">
        <f>ROUND((SUM(BE125:BE150)),  2)</f>
        <v>0</v>
      </c>
      <c r="G35" s="39"/>
      <c r="H35" s="39"/>
      <c r="I35" s="166">
        <v>0.20999999999999999</v>
      </c>
      <c r="J35" s="165">
        <f>ROUND(((SUM(BE125:BE150))*I35),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43</v>
      </c>
      <c r="F36" s="165">
        <f>ROUND((SUM(BF125:BF150)),  2)</f>
        <v>0</v>
      </c>
      <c r="G36" s="39"/>
      <c r="H36" s="39"/>
      <c r="I36" s="166">
        <v>0.14999999999999999</v>
      </c>
      <c r="J36" s="165">
        <f>ROUND(((SUM(BF125:BF150))*I36),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44</v>
      </c>
      <c r="F37" s="165">
        <f>ROUND((SUM(BG125:BG150)),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45</v>
      </c>
      <c r="F38" s="165">
        <f>ROUND((SUM(BH125:BH150)),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46</v>
      </c>
      <c r="F39" s="165">
        <f>ROUND((SUM(BI125:BI150)),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47</v>
      </c>
      <c r="E41" s="169"/>
      <c r="F41" s="169"/>
      <c r="G41" s="170" t="s">
        <v>48</v>
      </c>
      <c r="H41" s="171" t="s">
        <v>49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50</v>
      </c>
      <c r="E50" s="175"/>
      <c r="F50" s="175"/>
      <c r="G50" s="174" t="s">
        <v>51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7"/>
      <c r="J61" s="179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54</v>
      </c>
      <c r="E65" s="180"/>
      <c r="F65" s="180"/>
      <c r="G65" s="174" t="s">
        <v>55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7"/>
      <c r="J76" s="179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Oprava mostních objektů v úseku Ohníč - Bílina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777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002 - VRN - km 14,009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 xml:space="preserve"> </v>
      </c>
      <c r="G91" s="41"/>
      <c r="H91" s="41"/>
      <c r="I91" s="33" t="s">
        <v>24</v>
      </c>
      <c r="J91" s="80" t="str">
        <f>IF(J14="","",J14)</f>
        <v>13. 5. 2021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28</v>
      </c>
      <c r="D93" s="41"/>
      <c r="E93" s="41"/>
      <c r="F93" s="28" t="str">
        <f>E17</f>
        <v xml:space="preserve"> </v>
      </c>
      <c r="G93" s="41"/>
      <c r="H93" s="41"/>
      <c r="I93" s="33" t="s">
        <v>33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31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7" t="s">
        <v>142</v>
      </c>
      <c r="D96" s="188"/>
      <c r="E96" s="188"/>
      <c r="F96" s="188"/>
      <c r="G96" s="188"/>
      <c r="H96" s="188"/>
      <c r="I96" s="188"/>
      <c r="J96" s="189" t="s">
        <v>143</v>
      </c>
      <c r="K96" s="18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0" t="s">
        <v>144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145</v>
      </c>
    </row>
    <row r="99" s="9" customFormat="1" ht="24.96" customHeight="1">
      <c r="A99" s="9"/>
      <c r="B99" s="191"/>
      <c r="C99" s="192"/>
      <c r="D99" s="193" t="s">
        <v>741</v>
      </c>
      <c r="E99" s="194"/>
      <c r="F99" s="194"/>
      <c r="G99" s="194"/>
      <c r="H99" s="194"/>
      <c r="I99" s="194"/>
      <c r="J99" s="195">
        <f>J126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33"/>
      <c r="D100" s="198" t="s">
        <v>742</v>
      </c>
      <c r="E100" s="199"/>
      <c r="F100" s="199"/>
      <c r="G100" s="199"/>
      <c r="H100" s="199"/>
      <c r="I100" s="199"/>
      <c r="J100" s="200">
        <f>J127</f>
        <v>0</v>
      </c>
      <c r="K100" s="133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33"/>
      <c r="D101" s="198" t="s">
        <v>743</v>
      </c>
      <c r="E101" s="199"/>
      <c r="F101" s="199"/>
      <c r="G101" s="199"/>
      <c r="H101" s="199"/>
      <c r="I101" s="199"/>
      <c r="J101" s="200">
        <f>J134</f>
        <v>0</v>
      </c>
      <c r="K101" s="133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33"/>
      <c r="D102" s="198" t="s">
        <v>744</v>
      </c>
      <c r="E102" s="199"/>
      <c r="F102" s="199"/>
      <c r="G102" s="199"/>
      <c r="H102" s="199"/>
      <c r="I102" s="199"/>
      <c r="J102" s="200">
        <f>J138</f>
        <v>0</v>
      </c>
      <c r="K102" s="133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3"/>
      <c r="D103" s="198" t="s">
        <v>745</v>
      </c>
      <c r="E103" s="199"/>
      <c r="F103" s="199"/>
      <c r="G103" s="199"/>
      <c r="H103" s="199"/>
      <c r="I103" s="199"/>
      <c r="J103" s="200">
        <f>J147</f>
        <v>0</v>
      </c>
      <c r="K103" s="133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5" t="str">
        <f>E7</f>
        <v>Oprava mostních objektů v úseku Ohníč - Bílina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135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5" t="s">
        <v>777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137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002 - VRN - km 14,009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22</v>
      </c>
      <c r="D119" s="41"/>
      <c r="E119" s="41"/>
      <c r="F119" s="28" t="str">
        <f>F14</f>
        <v xml:space="preserve"> </v>
      </c>
      <c r="G119" s="41"/>
      <c r="H119" s="41"/>
      <c r="I119" s="33" t="s">
        <v>24</v>
      </c>
      <c r="J119" s="80" t="str">
        <f>IF(J14="","",J14)</f>
        <v>13. 5. 2021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E17</f>
        <v xml:space="preserve"> </v>
      </c>
      <c r="G121" s="41"/>
      <c r="H121" s="41"/>
      <c r="I121" s="33" t="s">
        <v>33</v>
      </c>
      <c r="J121" s="37" t="str">
        <f>E23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31</v>
      </c>
      <c r="D122" s="41"/>
      <c r="E122" s="41"/>
      <c r="F122" s="28" t="str">
        <f>IF(E20="","",E20)</f>
        <v>Vyplň údaj</v>
      </c>
      <c r="G122" s="41"/>
      <c r="H122" s="41"/>
      <c r="I122" s="33" t="s">
        <v>35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2"/>
      <c r="B124" s="203"/>
      <c r="C124" s="204" t="s">
        <v>159</v>
      </c>
      <c r="D124" s="205" t="s">
        <v>62</v>
      </c>
      <c r="E124" s="205" t="s">
        <v>58</v>
      </c>
      <c r="F124" s="205" t="s">
        <v>59</v>
      </c>
      <c r="G124" s="205" t="s">
        <v>160</v>
      </c>
      <c r="H124" s="205" t="s">
        <v>161</v>
      </c>
      <c r="I124" s="205" t="s">
        <v>162</v>
      </c>
      <c r="J124" s="205" t="s">
        <v>143</v>
      </c>
      <c r="K124" s="206" t="s">
        <v>163</v>
      </c>
      <c r="L124" s="207"/>
      <c r="M124" s="101" t="s">
        <v>1</v>
      </c>
      <c r="N124" s="102" t="s">
        <v>41</v>
      </c>
      <c r="O124" s="102" t="s">
        <v>164</v>
      </c>
      <c r="P124" s="102" t="s">
        <v>165</v>
      </c>
      <c r="Q124" s="102" t="s">
        <v>166</v>
      </c>
      <c r="R124" s="102" t="s">
        <v>167</v>
      </c>
      <c r="S124" s="102" t="s">
        <v>168</v>
      </c>
      <c r="T124" s="103" t="s">
        <v>169</v>
      </c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</row>
    <row r="125" s="2" customFormat="1" ht="22.8" customHeight="1">
      <c r="A125" s="39"/>
      <c r="B125" s="40"/>
      <c r="C125" s="108" t="s">
        <v>170</v>
      </c>
      <c r="D125" s="41"/>
      <c r="E125" s="41"/>
      <c r="F125" s="41"/>
      <c r="G125" s="41"/>
      <c r="H125" s="41"/>
      <c r="I125" s="41"/>
      <c r="J125" s="208">
        <f>BK125</f>
        <v>0</v>
      </c>
      <c r="K125" s="41"/>
      <c r="L125" s="45"/>
      <c r="M125" s="104"/>
      <c r="N125" s="209"/>
      <c r="O125" s="105"/>
      <c r="P125" s="210">
        <f>P126</f>
        <v>0</v>
      </c>
      <c r="Q125" s="105"/>
      <c r="R125" s="210">
        <f>R126</f>
        <v>0</v>
      </c>
      <c r="S125" s="105"/>
      <c r="T125" s="211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145</v>
      </c>
      <c r="BK125" s="212">
        <f>BK126</f>
        <v>0</v>
      </c>
    </row>
    <row r="126" s="12" customFormat="1" ht="25.92" customHeight="1">
      <c r="A126" s="12"/>
      <c r="B126" s="213"/>
      <c r="C126" s="214"/>
      <c r="D126" s="215" t="s">
        <v>76</v>
      </c>
      <c r="E126" s="216" t="s">
        <v>746</v>
      </c>
      <c r="F126" s="216" t="s">
        <v>747</v>
      </c>
      <c r="G126" s="214"/>
      <c r="H126" s="214"/>
      <c r="I126" s="217"/>
      <c r="J126" s="218">
        <f>BK126</f>
        <v>0</v>
      </c>
      <c r="K126" s="214"/>
      <c r="L126" s="219"/>
      <c r="M126" s="220"/>
      <c r="N126" s="221"/>
      <c r="O126" s="221"/>
      <c r="P126" s="222">
        <f>P127+P134+P138+P147</f>
        <v>0</v>
      </c>
      <c r="Q126" s="221"/>
      <c r="R126" s="222">
        <f>R127+R134+R138+R147</f>
        <v>0</v>
      </c>
      <c r="S126" s="221"/>
      <c r="T126" s="223">
        <f>T127+T134+T138+T147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207</v>
      </c>
      <c r="AT126" s="225" t="s">
        <v>76</v>
      </c>
      <c r="AU126" s="225" t="s">
        <v>77</v>
      </c>
      <c r="AY126" s="224" t="s">
        <v>173</v>
      </c>
      <c r="BK126" s="226">
        <f>BK127+BK134+BK138+BK147</f>
        <v>0</v>
      </c>
    </row>
    <row r="127" s="12" customFormat="1" ht="22.8" customHeight="1">
      <c r="A127" s="12"/>
      <c r="B127" s="213"/>
      <c r="C127" s="214"/>
      <c r="D127" s="215" t="s">
        <v>76</v>
      </c>
      <c r="E127" s="227" t="s">
        <v>748</v>
      </c>
      <c r="F127" s="227" t="s">
        <v>749</v>
      </c>
      <c r="G127" s="214"/>
      <c r="H127" s="214"/>
      <c r="I127" s="217"/>
      <c r="J127" s="228">
        <f>BK127</f>
        <v>0</v>
      </c>
      <c r="K127" s="214"/>
      <c r="L127" s="219"/>
      <c r="M127" s="220"/>
      <c r="N127" s="221"/>
      <c r="O127" s="221"/>
      <c r="P127" s="222">
        <f>SUM(P128:P133)</f>
        <v>0</v>
      </c>
      <c r="Q127" s="221"/>
      <c r="R127" s="222">
        <f>SUM(R128:R133)</f>
        <v>0</v>
      </c>
      <c r="S127" s="221"/>
      <c r="T127" s="223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207</v>
      </c>
      <c r="AT127" s="225" t="s">
        <v>76</v>
      </c>
      <c r="AU127" s="225" t="s">
        <v>21</v>
      </c>
      <c r="AY127" s="224" t="s">
        <v>173</v>
      </c>
      <c r="BK127" s="226">
        <f>SUM(BK128:BK133)</f>
        <v>0</v>
      </c>
    </row>
    <row r="128" s="2" customFormat="1" ht="16.5" customHeight="1">
      <c r="A128" s="39"/>
      <c r="B128" s="40"/>
      <c r="C128" s="229" t="s">
        <v>21</v>
      </c>
      <c r="D128" s="229" t="s">
        <v>175</v>
      </c>
      <c r="E128" s="230" t="s">
        <v>750</v>
      </c>
      <c r="F128" s="231" t="s">
        <v>751</v>
      </c>
      <c r="G128" s="232" t="s">
        <v>752</v>
      </c>
      <c r="H128" s="233">
        <v>1</v>
      </c>
      <c r="I128" s="234"/>
      <c r="J128" s="235">
        <f>ROUND(I128*H128,2)</f>
        <v>0</v>
      </c>
      <c r="K128" s="231" t="s">
        <v>179</v>
      </c>
      <c r="L128" s="45"/>
      <c r="M128" s="236" t="s">
        <v>1</v>
      </c>
      <c r="N128" s="237" t="s">
        <v>42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180</v>
      </c>
      <c r="AT128" s="240" t="s">
        <v>175</v>
      </c>
      <c r="AU128" s="240" t="s">
        <v>85</v>
      </c>
      <c r="AY128" s="18" t="s">
        <v>173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21</v>
      </c>
      <c r="BK128" s="241">
        <f>ROUND(I128*H128,2)</f>
        <v>0</v>
      </c>
      <c r="BL128" s="18" t="s">
        <v>180</v>
      </c>
      <c r="BM128" s="240" t="s">
        <v>1315</v>
      </c>
    </row>
    <row r="129" s="2" customFormat="1">
      <c r="A129" s="39"/>
      <c r="B129" s="40"/>
      <c r="C129" s="41"/>
      <c r="D129" s="242" t="s">
        <v>182</v>
      </c>
      <c r="E129" s="41"/>
      <c r="F129" s="243" t="s">
        <v>751</v>
      </c>
      <c r="G129" s="41"/>
      <c r="H129" s="41"/>
      <c r="I129" s="244"/>
      <c r="J129" s="41"/>
      <c r="K129" s="41"/>
      <c r="L129" s="45"/>
      <c r="M129" s="245"/>
      <c r="N129" s="24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182</v>
      </c>
      <c r="AU129" s="18" t="s">
        <v>85</v>
      </c>
    </row>
    <row r="130" s="2" customFormat="1">
      <c r="A130" s="39"/>
      <c r="B130" s="40"/>
      <c r="C130" s="41"/>
      <c r="D130" s="242" t="s">
        <v>197</v>
      </c>
      <c r="E130" s="41"/>
      <c r="F130" s="279" t="s">
        <v>754</v>
      </c>
      <c r="G130" s="41"/>
      <c r="H130" s="41"/>
      <c r="I130" s="244"/>
      <c r="J130" s="41"/>
      <c r="K130" s="41"/>
      <c r="L130" s="45"/>
      <c r="M130" s="245"/>
      <c r="N130" s="24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197</v>
      </c>
      <c r="AU130" s="18" t="s">
        <v>85</v>
      </c>
    </row>
    <row r="131" s="2" customFormat="1" ht="16.5" customHeight="1">
      <c r="A131" s="39"/>
      <c r="B131" s="40"/>
      <c r="C131" s="229" t="s">
        <v>85</v>
      </c>
      <c r="D131" s="229" t="s">
        <v>175</v>
      </c>
      <c r="E131" s="230" t="s">
        <v>755</v>
      </c>
      <c r="F131" s="231" t="s">
        <v>756</v>
      </c>
      <c r="G131" s="232" t="s">
        <v>752</v>
      </c>
      <c r="H131" s="233">
        <v>1</v>
      </c>
      <c r="I131" s="234"/>
      <c r="J131" s="235">
        <f>ROUND(I131*H131,2)</f>
        <v>0</v>
      </c>
      <c r="K131" s="231" t="s">
        <v>179</v>
      </c>
      <c r="L131" s="45"/>
      <c r="M131" s="236" t="s">
        <v>1</v>
      </c>
      <c r="N131" s="237" t="s">
        <v>42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180</v>
      </c>
      <c r="AT131" s="240" t="s">
        <v>175</v>
      </c>
      <c r="AU131" s="240" t="s">
        <v>85</v>
      </c>
      <c r="AY131" s="18" t="s">
        <v>173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21</v>
      </c>
      <c r="BK131" s="241">
        <f>ROUND(I131*H131,2)</f>
        <v>0</v>
      </c>
      <c r="BL131" s="18" t="s">
        <v>180</v>
      </c>
      <c r="BM131" s="240" t="s">
        <v>1316</v>
      </c>
    </row>
    <row r="132" s="2" customFormat="1">
      <c r="A132" s="39"/>
      <c r="B132" s="40"/>
      <c r="C132" s="41"/>
      <c r="D132" s="242" t="s">
        <v>182</v>
      </c>
      <c r="E132" s="41"/>
      <c r="F132" s="243" t="s">
        <v>756</v>
      </c>
      <c r="G132" s="41"/>
      <c r="H132" s="41"/>
      <c r="I132" s="244"/>
      <c r="J132" s="41"/>
      <c r="K132" s="41"/>
      <c r="L132" s="45"/>
      <c r="M132" s="245"/>
      <c r="N132" s="24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182</v>
      </c>
      <c r="AU132" s="18" t="s">
        <v>85</v>
      </c>
    </row>
    <row r="133" s="2" customFormat="1">
      <c r="A133" s="39"/>
      <c r="B133" s="40"/>
      <c r="C133" s="41"/>
      <c r="D133" s="242" t="s">
        <v>197</v>
      </c>
      <c r="E133" s="41"/>
      <c r="F133" s="279" t="s">
        <v>1317</v>
      </c>
      <c r="G133" s="41"/>
      <c r="H133" s="41"/>
      <c r="I133" s="244"/>
      <c r="J133" s="41"/>
      <c r="K133" s="41"/>
      <c r="L133" s="45"/>
      <c r="M133" s="245"/>
      <c r="N133" s="24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197</v>
      </c>
      <c r="AU133" s="18" t="s">
        <v>85</v>
      </c>
    </row>
    <row r="134" s="12" customFormat="1" ht="22.8" customHeight="1">
      <c r="A134" s="12"/>
      <c r="B134" s="213"/>
      <c r="C134" s="214"/>
      <c r="D134" s="215" t="s">
        <v>76</v>
      </c>
      <c r="E134" s="227" t="s">
        <v>759</v>
      </c>
      <c r="F134" s="227" t="s">
        <v>760</v>
      </c>
      <c r="G134" s="214"/>
      <c r="H134" s="214"/>
      <c r="I134" s="217"/>
      <c r="J134" s="228">
        <f>BK134</f>
        <v>0</v>
      </c>
      <c r="K134" s="214"/>
      <c r="L134" s="219"/>
      <c r="M134" s="220"/>
      <c r="N134" s="221"/>
      <c r="O134" s="221"/>
      <c r="P134" s="222">
        <f>SUM(P135:P137)</f>
        <v>0</v>
      </c>
      <c r="Q134" s="221"/>
      <c r="R134" s="222">
        <f>SUM(R135:R137)</f>
        <v>0</v>
      </c>
      <c r="S134" s="221"/>
      <c r="T134" s="223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207</v>
      </c>
      <c r="AT134" s="225" t="s">
        <v>76</v>
      </c>
      <c r="AU134" s="225" t="s">
        <v>21</v>
      </c>
      <c r="AY134" s="224" t="s">
        <v>173</v>
      </c>
      <c r="BK134" s="226">
        <f>SUM(BK135:BK137)</f>
        <v>0</v>
      </c>
    </row>
    <row r="135" s="2" customFormat="1" ht="16.5" customHeight="1">
      <c r="A135" s="39"/>
      <c r="B135" s="40"/>
      <c r="C135" s="229" t="s">
        <v>91</v>
      </c>
      <c r="D135" s="229" t="s">
        <v>175</v>
      </c>
      <c r="E135" s="230" t="s">
        <v>761</v>
      </c>
      <c r="F135" s="231" t="s">
        <v>760</v>
      </c>
      <c r="G135" s="232" t="s">
        <v>752</v>
      </c>
      <c r="H135" s="233">
        <v>1</v>
      </c>
      <c r="I135" s="234"/>
      <c r="J135" s="235">
        <f>ROUND(I135*H135,2)</f>
        <v>0</v>
      </c>
      <c r="K135" s="231" t="s">
        <v>179</v>
      </c>
      <c r="L135" s="45"/>
      <c r="M135" s="236" t="s">
        <v>1</v>
      </c>
      <c r="N135" s="237" t="s">
        <v>42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180</v>
      </c>
      <c r="AT135" s="240" t="s">
        <v>175</v>
      </c>
      <c r="AU135" s="240" t="s">
        <v>85</v>
      </c>
      <c r="AY135" s="18" t="s">
        <v>173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21</v>
      </c>
      <c r="BK135" s="241">
        <f>ROUND(I135*H135,2)</f>
        <v>0</v>
      </c>
      <c r="BL135" s="18" t="s">
        <v>180</v>
      </c>
      <c r="BM135" s="240" t="s">
        <v>1318</v>
      </c>
    </row>
    <row r="136" s="2" customFormat="1">
      <c r="A136" s="39"/>
      <c r="B136" s="40"/>
      <c r="C136" s="41"/>
      <c r="D136" s="242" t="s">
        <v>182</v>
      </c>
      <c r="E136" s="41"/>
      <c r="F136" s="243" t="s">
        <v>760</v>
      </c>
      <c r="G136" s="41"/>
      <c r="H136" s="41"/>
      <c r="I136" s="244"/>
      <c r="J136" s="41"/>
      <c r="K136" s="41"/>
      <c r="L136" s="45"/>
      <c r="M136" s="245"/>
      <c r="N136" s="24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182</v>
      </c>
      <c r="AU136" s="18" t="s">
        <v>85</v>
      </c>
    </row>
    <row r="137" s="2" customFormat="1">
      <c r="A137" s="39"/>
      <c r="B137" s="40"/>
      <c r="C137" s="41"/>
      <c r="D137" s="242" t="s">
        <v>197</v>
      </c>
      <c r="E137" s="41"/>
      <c r="F137" s="279" t="s">
        <v>1319</v>
      </c>
      <c r="G137" s="41"/>
      <c r="H137" s="41"/>
      <c r="I137" s="244"/>
      <c r="J137" s="41"/>
      <c r="K137" s="41"/>
      <c r="L137" s="45"/>
      <c r="M137" s="245"/>
      <c r="N137" s="24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197</v>
      </c>
      <c r="AU137" s="18" t="s">
        <v>85</v>
      </c>
    </row>
    <row r="138" s="12" customFormat="1" ht="22.8" customHeight="1">
      <c r="A138" s="12"/>
      <c r="B138" s="213"/>
      <c r="C138" s="214"/>
      <c r="D138" s="215" t="s">
        <v>76</v>
      </c>
      <c r="E138" s="227" t="s">
        <v>764</v>
      </c>
      <c r="F138" s="227" t="s">
        <v>765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SUM(P139:P146)</f>
        <v>0</v>
      </c>
      <c r="Q138" s="221"/>
      <c r="R138" s="222">
        <f>SUM(R139:R146)</f>
        <v>0</v>
      </c>
      <c r="S138" s="221"/>
      <c r="T138" s="223">
        <f>SUM(T139:T146)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207</v>
      </c>
      <c r="AT138" s="225" t="s">
        <v>76</v>
      </c>
      <c r="AU138" s="225" t="s">
        <v>21</v>
      </c>
      <c r="AY138" s="224" t="s">
        <v>173</v>
      </c>
      <c r="BK138" s="226">
        <f>SUM(BK139:BK146)</f>
        <v>0</v>
      </c>
    </row>
    <row r="139" s="2" customFormat="1" ht="16.5" customHeight="1">
      <c r="A139" s="39"/>
      <c r="B139" s="40"/>
      <c r="C139" s="229" t="s">
        <v>180</v>
      </c>
      <c r="D139" s="229" t="s">
        <v>175</v>
      </c>
      <c r="E139" s="230" t="s">
        <v>766</v>
      </c>
      <c r="F139" s="231" t="s">
        <v>767</v>
      </c>
      <c r="G139" s="232" t="s">
        <v>752</v>
      </c>
      <c r="H139" s="233">
        <v>2</v>
      </c>
      <c r="I139" s="234"/>
      <c r="J139" s="235">
        <f>ROUND(I139*H139,2)</f>
        <v>0</v>
      </c>
      <c r="K139" s="231" t="s">
        <v>179</v>
      </c>
      <c r="L139" s="45"/>
      <c r="M139" s="236" t="s">
        <v>1</v>
      </c>
      <c r="N139" s="237" t="s">
        <v>42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180</v>
      </c>
      <c r="AT139" s="240" t="s">
        <v>175</v>
      </c>
      <c r="AU139" s="240" t="s">
        <v>85</v>
      </c>
      <c r="AY139" s="18" t="s">
        <v>173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21</v>
      </c>
      <c r="BK139" s="241">
        <f>ROUND(I139*H139,2)</f>
        <v>0</v>
      </c>
      <c r="BL139" s="18" t="s">
        <v>180</v>
      </c>
      <c r="BM139" s="240" t="s">
        <v>1320</v>
      </c>
    </row>
    <row r="140" s="2" customFormat="1">
      <c r="A140" s="39"/>
      <c r="B140" s="40"/>
      <c r="C140" s="41"/>
      <c r="D140" s="242" t="s">
        <v>182</v>
      </c>
      <c r="E140" s="41"/>
      <c r="F140" s="243" t="s">
        <v>767</v>
      </c>
      <c r="G140" s="41"/>
      <c r="H140" s="41"/>
      <c r="I140" s="244"/>
      <c r="J140" s="41"/>
      <c r="K140" s="41"/>
      <c r="L140" s="45"/>
      <c r="M140" s="245"/>
      <c r="N140" s="24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182</v>
      </c>
      <c r="AU140" s="18" t="s">
        <v>85</v>
      </c>
    </row>
    <row r="141" s="2" customFormat="1">
      <c r="A141" s="39"/>
      <c r="B141" s="40"/>
      <c r="C141" s="41"/>
      <c r="D141" s="242" t="s">
        <v>197</v>
      </c>
      <c r="E141" s="41"/>
      <c r="F141" s="279" t="s">
        <v>769</v>
      </c>
      <c r="G141" s="41"/>
      <c r="H141" s="41"/>
      <c r="I141" s="244"/>
      <c r="J141" s="41"/>
      <c r="K141" s="41"/>
      <c r="L141" s="45"/>
      <c r="M141" s="245"/>
      <c r="N141" s="24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197</v>
      </c>
      <c r="AU141" s="18" t="s">
        <v>85</v>
      </c>
    </row>
    <row r="142" s="13" customFormat="1">
      <c r="A142" s="13"/>
      <c r="B142" s="247"/>
      <c r="C142" s="248"/>
      <c r="D142" s="242" t="s">
        <v>184</v>
      </c>
      <c r="E142" s="249" t="s">
        <v>1</v>
      </c>
      <c r="F142" s="250" t="s">
        <v>770</v>
      </c>
      <c r="G142" s="248"/>
      <c r="H142" s="249" t="s">
        <v>1</v>
      </c>
      <c r="I142" s="251"/>
      <c r="J142" s="248"/>
      <c r="K142" s="248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184</v>
      </c>
      <c r="AU142" s="256" t="s">
        <v>85</v>
      </c>
      <c r="AV142" s="13" t="s">
        <v>21</v>
      </c>
      <c r="AW142" s="13" t="s">
        <v>34</v>
      </c>
      <c r="AX142" s="13" t="s">
        <v>77</v>
      </c>
      <c r="AY142" s="256" t="s">
        <v>173</v>
      </c>
    </row>
    <row r="143" s="14" customFormat="1">
      <c r="A143" s="14"/>
      <c r="B143" s="257"/>
      <c r="C143" s="258"/>
      <c r="D143" s="242" t="s">
        <v>184</v>
      </c>
      <c r="E143" s="259" t="s">
        <v>1</v>
      </c>
      <c r="F143" s="260" t="s">
        <v>21</v>
      </c>
      <c r="G143" s="258"/>
      <c r="H143" s="261">
        <v>1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7" t="s">
        <v>184</v>
      </c>
      <c r="AU143" s="267" t="s">
        <v>85</v>
      </c>
      <c r="AV143" s="14" t="s">
        <v>85</v>
      </c>
      <c r="AW143" s="14" t="s">
        <v>34</v>
      </c>
      <c r="AX143" s="14" t="s">
        <v>77</v>
      </c>
      <c r="AY143" s="267" t="s">
        <v>173</v>
      </c>
    </row>
    <row r="144" s="13" customFormat="1">
      <c r="A144" s="13"/>
      <c r="B144" s="247"/>
      <c r="C144" s="248"/>
      <c r="D144" s="242" t="s">
        <v>184</v>
      </c>
      <c r="E144" s="249" t="s">
        <v>1</v>
      </c>
      <c r="F144" s="250" t="s">
        <v>771</v>
      </c>
      <c r="G144" s="248"/>
      <c r="H144" s="249" t="s">
        <v>1</v>
      </c>
      <c r="I144" s="251"/>
      <c r="J144" s="248"/>
      <c r="K144" s="248"/>
      <c r="L144" s="252"/>
      <c r="M144" s="253"/>
      <c r="N144" s="254"/>
      <c r="O144" s="254"/>
      <c r="P144" s="254"/>
      <c r="Q144" s="254"/>
      <c r="R144" s="254"/>
      <c r="S144" s="254"/>
      <c r="T144" s="25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6" t="s">
        <v>184</v>
      </c>
      <c r="AU144" s="256" t="s">
        <v>85</v>
      </c>
      <c r="AV144" s="13" t="s">
        <v>21</v>
      </c>
      <c r="AW144" s="13" t="s">
        <v>34</v>
      </c>
      <c r="AX144" s="13" t="s">
        <v>77</v>
      </c>
      <c r="AY144" s="256" t="s">
        <v>173</v>
      </c>
    </row>
    <row r="145" s="14" customFormat="1">
      <c r="A145" s="14"/>
      <c r="B145" s="257"/>
      <c r="C145" s="258"/>
      <c r="D145" s="242" t="s">
        <v>184</v>
      </c>
      <c r="E145" s="259" t="s">
        <v>1</v>
      </c>
      <c r="F145" s="260" t="s">
        <v>21</v>
      </c>
      <c r="G145" s="258"/>
      <c r="H145" s="261">
        <v>1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7" t="s">
        <v>184</v>
      </c>
      <c r="AU145" s="267" t="s">
        <v>85</v>
      </c>
      <c r="AV145" s="14" t="s">
        <v>85</v>
      </c>
      <c r="AW145" s="14" t="s">
        <v>34</v>
      </c>
      <c r="AX145" s="14" t="s">
        <v>77</v>
      </c>
      <c r="AY145" s="267" t="s">
        <v>173</v>
      </c>
    </row>
    <row r="146" s="15" customFormat="1">
      <c r="A146" s="15"/>
      <c r="B146" s="268"/>
      <c r="C146" s="269"/>
      <c r="D146" s="242" t="s">
        <v>184</v>
      </c>
      <c r="E146" s="270" t="s">
        <v>1</v>
      </c>
      <c r="F146" s="271" t="s">
        <v>187</v>
      </c>
      <c r="G146" s="269"/>
      <c r="H146" s="272">
        <v>2</v>
      </c>
      <c r="I146" s="273"/>
      <c r="J146" s="269"/>
      <c r="K146" s="269"/>
      <c r="L146" s="274"/>
      <c r="M146" s="275"/>
      <c r="N146" s="276"/>
      <c r="O146" s="276"/>
      <c r="P146" s="276"/>
      <c r="Q146" s="276"/>
      <c r="R146" s="276"/>
      <c r="S146" s="276"/>
      <c r="T146" s="27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8" t="s">
        <v>184</v>
      </c>
      <c r="AU146" s="278" t="s">
        <v>85</v>
      </c>
      <c r="AV146" s="15" t="s">
        <v>180</v>
      </c>
      <c r="AW146" s="15" t="s">
        <v>34</v>
      </c>
      <c r="AX146" s="15" t="s">
        <v>21</v>
      </c>
      <c r="AY146" s="278" t="s">
        <v>173</v>
      </c>
    </row>
    <row r="147" s="12" customFormat="1" ht="22.8" customHeight="1">
      <c r="A147" s="12"/>
      <c r="B147" s="213"/>
      <c r="C147" s="214"/>
      <c r="D147" s="215" t="s">
        <v>76</v>
      </c>
      <c r="E147" s="227" t="s">
        <v>772</v>
      </c>
      <c r="F147" s="227" t="s">
        <v>773</v>
      </c>
      <c r="G147" s="214"/>
      <c r="H147" s="214"/>
      <c r="I147" s="217"/>
      <c r="J147" s="228">
        <f>BK147</f>
        <v>0</v>
      </c>
      <c r="K147" s="214"/>
      <c r="L147" s="219"/>
      <c r="M147" s="220"/>
      <c r="N147" s="221"/>
      <c r="O147" s="221"/>
      <c r="P147" s="222">
        <f>SUM(P148:P150)</f>
        <v>0</v>
      </c>
      <c r="Q147" s="221"/>
      <c r="R147" s="222">
        <f>SUM(R148:R150)</f>
        <v>0</v>
      </c>
      <c r="S147" s="221"/>
      <c r="T147" s="223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4" t="s">
        <v>207</v>
      </c>
      <c r="AT147" s="225" t="s">
        <v>76</v>
      </c>
      <c r="AU147" s="225" t="s">
        <v>21</v>
      </c>
      <c r="AY147" s="224" t="s">
        <v>173</v>
      </c>
      <c r="BK147" s="226">
        <f>SUM(BK148:BK150)</f>
        <v>0</v>
      </c>
    </row>
    <row r="148" s="2" customFormat="1" ht="16.5" customHeight="1">
      <c r="A148" s="39"/>
      <c r="B148" s="40"/>
      <c r="C148" s="229" t="s">
        <v>207</v>
      </c>
      <c r="D148" s="229" t="s">
        <v>175</v>
      </c>
      <c r="E148" s="230" t="s">
        <v>774</v>
      </c>
      <c r="F148" s="231" t="s">
        <v>773</v>
      </c>
      <c r="G148" s="232" t="s">
        <v>752</v>
      </c>
      <c r="H148" s="233">
        <v>1</v>
      </c>
      <c r="I148" s="234"/>
      <c r="J148" s="235">
        <f>ROUND(I148*H148,2)</f>
        <v>0</v>
      </c>
      <c r="K148" s="231" t="s">
        <v>179</v>
      </c>
      <c r="L148" s="45"/>
      <c r="M148" s="236" t="s">
        <v>1</v>
      </c>
      <c r="N148" s="237" t="s">
        <v>42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775</v>
      </c>
      <c r="AT148" s="240" t="s">
        <v>175</v>
      </c>
      <c r="AU148" s="240" t="s">
        <v>85</v>
      </c>
      <c r="AY148" s="18" t="s">
        <v>173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21</v>
      </c>
      <c r="BK148" s="241">
        <f>ROUND(I148*H148,2)</f>
        <v>0</v>
      </c>
      <c r="BL148" s="18" t="s">
        <v>775</v>
      </c>
      <c r="BM148" s="240" t="s">
        <v>1321</v>
      </c>
    </row>
    <row r="149" s="2" customFormat="1">
      <c r="A149" s="39"/>
      <c r="B149" s="40"/>
      <c r="C149" s="41"/>
      <c r="D149" s="242" t="s">
        <v>182</v>
      </c>
      <c r="E149" s="41"/>
      <c r="F149" s="243" t="s">
        <v>773</v>
      </c>
      <c r="G149" s="41"/>
      <c r="H149" s="41"/>
      <c r="I149" s="244"/>
      <c r="J149" s="41"/>
      <c r="K149" s="41"/>
      <c r="L149" s="45"/>
      <c r="M149" s="245"/>
      <c r="N149" s="24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182</v>
      </c>
      <c r="AU149" s="18" t="s">
        <v>85</v>
      </c>
    </row>
    <row r="150" s="2" customFormat="1">
      <c r="A150" s="39"/>
      <c r="B150" s="40"/>
      <c r="C150" s="41"/>
      <c r="D150" s="242" t="s">
        <v>197</v>
      </c>
      <c r="E150" s="41"/>
      <c r="F150" s="279" t="s">
        <v>1239</v>
      </c>
      <c r="G150" s="41"/>
      <c r="H150" s="41"/>
      <c r="I150" s="244"/>
      <c r="J150" s="41"/>
      <c r="K150" s="41"/>
      <c r="L150" s="45"/>
      <c r="M150" s="301"/>
      <c r="N150" s="302"/>
      <c r="O150" s="303"/>
      <c r="P150" s="303"/>
      <c r="Q150" s="303"/>
      <c r="R150" s="303"/>
      <c r="S150" s="303"/>
      <c r="T150" s="304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197</v>
      </c>
      <c r="AU150" s="18" t="s">
        <v>85</v>
      </c>
    </row>
    <row r="151" s="2" customFormat="1" ht="6.96" customHeight="1">
      <c r="A151" s="39"/>
      <c r="B151" s="67"/>
      <c r="C151" s="68"/>
      <c r="D151" s="68"/>
      <c r="E151" s="68"/>
      <c r="F151" s="68"/>
      <c r="G151" s="68"/>
      <c r="H151" s="68"/>
      <c r="I151" s="68"/>
      <c r="J151" s="68"/>
      <c r="K151" s="68"/>
      <c r="L151" s="45"/>
      <c r="M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</sheetData>
  <sheetProtection sheet="1" autoFilter="0" formatColumns="0" formatRows="0" objects="1" scenarios="1" spinCount="100000" saltValue="wd9mDB7yugeFSBFNqUnDMfiz47JXl/xLDkYdhtfIvX5/O1VBCPcKyxmDLvYD7znb+NFNJiCDFLHQjc4D59DZjg==" hashValue="qwgEo3WF4ATAIbwu751B2H0h0TeraGyh9m38k7f9Qxg+vUO5ElvOLwnoxM5uGy7nFl494XuEJ0l/GKkrlIcggA==" algorithmName="SHA-512" password="CC35"/>
  <autoFilter ref="C124:K1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134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zakázky'!K6</f>
        <v>Oprava mostních objektů v úseku Ohníč - Bílina</v>
      </c>
      <c r="F7" s="152"/>
      <c r="G7" s="152"/>
      <c r="H7" s="152"/>
      <c r="L7" s="21"/>
    </row>
    <row r="8">
      <c r="B8" s="21"/>
      <c r="D8" s="152" t="s">
        <v>135</v>
      </c>
      <c r="L8" s="21"/>
    </row>
    <row r="9" s="1" customFormat="1" ht="16.5" customHeight="1">
      <c r="B9" s="21"/>
      <c r="E9" s="153" t="s">
        <v>1322</v>
      </c>
      <c r="F9" s="1"/>
      <c r="G9" s="1"/>
      <c r="H9" s="1"/>
      <c r="L9" s="21"/>
    </row>
    <row r="10" s="1" customFormat="1" ht="12" customHeight="1">
      <c r="B10" s="21"/>
      <c r="D10" s="152" t="s">
        <v>137</v>
      </c>
      <c r="L10" s="21"/>
    </row>
    <row r="11" s="2" customFormat="1" ht="16.5" customHeight="1">
      <c r="A11" s="39"/>
      <c r="B11" s="45"/>
      <c r="C11" s="39"/>
      <c r="D11" s="39"/>
      <c r="E11" s="154" t="s">
        <v>1323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139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1324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19</v>
      </c>
      <c r="E15" s="39"/>
      <c r="F15" s="142" t="s">
        <v>1</v>
      </c>
      <c r="G15" s="39"/>
      <c r="H15" s="39"/>
      <c r="I15" s="152" t="s">
        <v>20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22</v>
      </c>
      <c r="E16" s="39"/>
      <c r="F16" s="142" t="s">
        <v>23</v>
      </c>
      <c r="G16" s="39"/>
      <c r="H16" s="39"/>
      <c r="I16" s="152" t="s">
        <v>24</v>
      </c>
      <c r="J16" s="156" t="str">
        <f>'Rekapitulace zakázky'!AN8</f>
        <v>13. 5. 2021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28</v>
      </c>
      <c r="E18" s="39"/>
      <c r="F18" s="39"/>
      <c r="G18" s="39"/>
      <c r="H18" s="39"/>
      <c r="I18" s="152" t="s">
        <v>29</v>
      </c>
      <c r="J18" s="142" t="str">
        <f>IF('Rekapitulace zakázky'!AN10="","",'Rekapitulace zakázky'!AN10)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zakázky'!E11="","",'Rekapitulace zakázky'!E11)</f>
        <v xml:space="preserve"> </v>
      </c>
      <c r="F19" s="39"/>
      <c r="G19" s="39"/>
      <c r="H19" s="39"/>
      <c r="I19" s="152" t="s">
        <v>30</v>
      </c>
      <c r="J19" s="142" t="str">
        <f>IF('Rekapitulace zakázky'!AN11="","",'Rekapitulace zakázky'!AN11)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31</v>
      </c>
      <c r="E21" s="39"/>
      <c r="F21" s="39"/>
      <c r="G21" s="39"/>
      <c r="H21" s="39"/>
      <c r="I21" s="152" t="s">
        <v>29</v>
      </c>
      <c r="J21" s="34" t="str">
        <f>'Rekapitulace zakázky'!AN13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zakázky'!E14</f>
        <v>Vyplň údaj</v>
      </c>
      <c r="F22" s="142"/>
      <c r="G22" s="142"/>
      <c r="H22" s="142"/>
      <c r="I22" s="152" t="s">
        <v>30</v>
      </c>
      <c r="J22" s="34" t="str">
        <f>'Rekapitulace zakázky'!AN14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33</v>
      </c>
      <c r="E24" s="39"/>
      <c r="F24" s="39"/>
      <c r="G24" s="39"/>
      <c r="H24" s="39"/>
      <c r="I24" s="152" t="s">
        <v>29</v>
      </c>
      <c r="J24" s="142" t="str">
        <f>IF('Rekapitulace zakázky'!AN16="","",'Rekapitulace zakázky'!AN16)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zakázky'!E17="","",'Rekapitulace zakázky'!E17)</f>
        <v xml:space="preserve"> </v>
      </c>
      <c r="F25" s="39"/>
      <c r="G25" s="39"/>
      <c r="H25" s="39"/>
      <c r="I25" s="152" t="s">
        <v>30</v>
      </c>
      <c r="J25" s="142" t="str">
        <f>IF('Rekapitulace zakázky'!AN17="","",'Rekapitulace zakázky'!AN17)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35</v>
      </c>
      <c r="E27" s="39"/>
      <c r="F27" s="39"/>
      <c r="G27" s="39"/>
      <c r="H27" s="39"/>
      <c r="I27" s="152" t="s">
        <v>29</v>
      </c>
      <c r="J27" s="142" t="str">
        <f>IF('Rekapitulace zakázky'!AN19="","",'Rekapitulace zakázky'!AN19)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zakázky'!E20="","",'Rekapitulace zakázky'!E20)</f>
        <v xml:space="preserve"> </v>
      </c>
      <c r="F28" s="39"/>
      <c r="G28" s="39"/>
      <c r="H28" s="39"/>
      <c r="I28" s="152" t="s">
        <v>30</v>
      </c>
      <c r="J28" s="142" t="str">
        <f>IF('Rekapitulace zakázky'!AN20="","",'Rekapitulace zakázky'!AN20)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37</v>
      </c>
      <c r="E34" s="39"/>
      <c r="F34" s="39"/>
      <c r="G34" s="39"/>
      <c r="H34" s="39"/>
      <c r="I34" s="39"/>
      <c r="J34" s="163">
        <f>ROUND(J137,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39</v>
      </c>
      <c r="G36" s="39"/>
      <c r="H36" s="39"/>
      <c r="I36" s="164" t="s">
        <v>38</v>
      </c>
      <c r="J36" s="164" t="s">
        <v>40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4" t="s">
        <v>41</v>
      </c>
      <c r="E37" s="152" t="s">
        <v>42</v>
      </c>
      <c r="F37" s="165">
        <f>ROUND((SUM(BE137:BE758)),  2)</f>
        <v>0</v>
      </c>
      <c r="G37" s="39"/>
      <c r="H37" s="39"/>
      <c r="I37" s="166">
        <v>0.20999999999999999</v>
      </c>
      <c r="J37" s="165">
        <f>ROUND(((SUM(BE137:BE758))*I37),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43</v>
      </c>
      <c r="F38" s="165">
        <f>ROUND((SUM(BF137:BF758)),  2)</f>
        <v>0</v>
      </c>
      <c r="G38" s="39"/>
      <c r="H38" s="39"/>
      <c r="I38" s="166">
        <v>0.14999999999999999</v>
      </c>
      <c r="J38" s="165">
        <f>ROUND(((SUM(BF137:BF758))*I38),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44</v>
      </c>
      <c r="F39" s="165">
        <f>ROUND((SUM(BG137:BG758)),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45</v>
      </c>
      <c r="F40" s="165">
        <f>ROUND((SUM(BH137:BH758)),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46</v>
      </c>
      <c r="F41" s="165">
        <f>ROUND((SUM(BI137:BI758)),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47</v>
      </c>
      <c r="E43" s="169"/>
      <c r="F43" s="169"/>
      <c r="G43" s="170" t="s">
        <v>48</v>
      </c>
      <c r="H43" s="171" t="s">
        <v>49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50</v>
      </c>
      <c r="E50" s="175"/>
      <c r="F50" s="175"/>
      <c r="G50" s="174" t="s">
        <v>51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7"/>
      <c r="J61" s="179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54</v>
      </c>
      <c r="E65" s="180"/>
      <c r="F65" s="180"/>
      <c r="G65" s="174" t="s">
        <v>55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7"/>
      <c r="J76" s="179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Oprava mostních objektů v úseku Ohníč - Bílina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1322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137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86" t="s">
        <v>1323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139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 xml:space="preserve">001 - km 18,667 - most 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22</v>
      </c>
      <c r="D93" s="41"/>
      <c r="E93" s="41"/>
      <c r="F93" s="28" t="str">
        <f>F16</f>
        <v xml:space="preserve"> </v>
      </c>
      <c r="G93" s="41"/>
      <c r="H93" s="41"/>
      <c r="I93" s="33" t="s">
        <v>24</v>
      </c>
      <c r="J93" s="80" t="str">
        <f>IF(J16="","",J16)</f>
        <v>13. 5. 2021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28</v>
      </c>
      <c r="D95" s="41"/>
      <c r="E95" s="41"/>
      <c r="F95" s="28" t="str">
        <f>E19</f>
        <v xml:space="preserve"> </v>
      </c>
      <c r="G95" s="41"/>
      <c r="H95" s="41"/>
      <c r="I95" s="33" t="s">
        <v>33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IF(E22="","",E22)</f>
        <v>Vyplň údaj</v>
      </c>
      <c r="G96" s="41"/>
      <c r="H96" s="41"/>
      <c r="I96" s="33" t="s">
        <v>35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7" t="s">
        <v>142</v>
      </c>
      <c r="D98" s="188"/>
      <c r="E98" s="188"/>
      <c r="F98" s="188"/>
      <c r="G98" s="188"/>
      <c r="H98" s="188"/>
      <c r="I98" s="188"/>
      <c r="J98" s="189" t="s">
        <v>143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0" t="s">
        <v>144</v>
      </c>
      <c r="D100" s="41"/>
      <c r="E100" s="41"/>
      <c r="F100" s="41"/>
      <c r="G100" s="41"/>
      <c r="H100" s="41"/>
      <c r="I100" s="41"/>
      <c r="J100" s="111">
        <f>J137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145</v>
      </c>
    </row>
    <row r="101" s="9" customFormat="1" ht="24.96" customHeight="1">
      <c r="A101" s="9"/>
      <c r="B101" s="191"/>
      <c r="C101" s="192"/>
      <c r="D101" s="193" t="s">
        <v>146</v>
      </c>
      <c r="E101" s="194"/>
      <c r="F101" s="194"/>
      <c r="G101" s="194"/>
      <c r="H101" s="194"/>
      <c r="I101" s="194"/>
      <c r="J101" s="195">
        <f>J138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33"/>
      <c r="D102" s="198" t="s">
        <v>147</v>
      </c>
      <c r="E102" s="199"/>
      <c r="F102" s="199"/>
      <c r="G102" s="199"/>
      <c r="H102" s="199"/>
      <c r="I102" s="199"/>
      <c r="J102" s="200">
        <f>J139</f>
        <v>0</v>
      </c>
      <c r="K102" s="133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33"/>
      <c r="D103" s="198" t="s">
        <v>148</v>
      </c>
      <c r="E103" s="199"/>
      <c r="F103" s="199"/>
      <c r="G103" s="199"/>
      <c r="H103" s="199"/>
      <c r="I103" s="199"/>
      <c r="J103" s="200">
        <f>J229</f>
        <v>0</v>
      </c>
      <c r="K103" s="133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33"/>
      <c r="D104" s="198" t="s">
        <v>149</v>
      </c>
      <c r="E104" s="199"/>
      <c r="F104" s="199"/>
      <c r="G104" s="199"/>
      <c r="H104" s="199"/>
      <c r="I104" s="199"/>
      <c r="J104" s="200">
        <f>J266</f>
        <v>0</v>
      </c>
      <c r="K104" s="133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33"/>
      <c r="D105" s="198" t="s">
        <v>150</v>
      </c>
      <c r="E105" s="199"/>
      <c r="F105" s="199"/>
      <c r="G105" s="199"/>
      <c r="H105" s="199"/>
      <c r="I105" s="199"/>
      <c r="J105" s="200">
        <f>J396</f>
        <v>0</v>
      </c>
      <c r="K105" s="133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33"/>
      <c r="D106" s="198" t="s">
        <v>676</v>
      </c>
      <c r="E106" s="199"/>
      <c r="F106" s="199"/>
      <c r="G106" s="199"/>
      <c r="H106" s="199"/>
      <c r="I106" s="199"/>
      <c r="J106" s="200">
        <f>J441</f>
        <v>0</v>
      </c>
      <c r="K106" s="133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33"/>
      <c r="D107" s="198" t="s">
        <v>151</v>
      </c>
      <c r="E107" s="199"/>
      <c r="F107" s="199"/>
      <c r="G107" s="199"/>
      <c r="H107" s="199"/>
      <c r="I107" s="199"/>
      <c r="J107" s="200">
        <f>J478</f>
        <v>0</v>
      </c>
      <c r="K107" s="133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33"/>
      <c r="D108" s="198" t="s">
        <v>152</v>
      </c>
      <c r="E108" s="199"/>
      <c r="F108" s="199"/>
      <c r="G108" s="199"/>
      <c r="H108" s="199"/>
      <c r="I108" s="199"/>
      <c r="J108" s="200">
        <f>J506</f>
        <v>0</v>
      </c>
      <c r="K108" s="133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33"/>
      <c r="D109" s="198" t="s">
        <v>153</v>
      </c>
      <c r="E109" s="199"/>
      <c r="F109" s="199"/>
      <c r="G109" s="199"/>
      <c r="H109" s="199"/>
      <c r="I109" s="199"/>
      <c r="J109" s="200">
        <f>J533</f>
        <v>0</v>
      </c>
      <c r="K109" s="133"/>
      <c r="L109" s="20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33"/>
      <c r="D110" s="198" t="s">
        <v>154</v>
      </c>
      <c r="E110" s="199"/>
      <c r="F110" s="199"/>
      <c r="G110" s="199"/>
      <c r="H110" s="199"/>
      <c r="I110" s="199"/>
      <c r="J110" s="200">
        <f>J698</f>
        <v>0</v>
      </c>
      <c r="K110" s="133"/>
      <c r="L110" s="20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33"/>
      <c r="D111" s="198" t="s">
        <v>155</v>
      </c>
      <c r="E111" s="199"/>
      <c r="F111" s="199"/>
      <c r="G111" s="199"/>
      <c r="H111" s="199"/>
      <c r="I111" s="199"/>
      <c r="J111" s="200">
        <f>J722</f>
        <v>0</v>
      </c>
      <c r="K111" s="133"/>
      <c r="L111" s="20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91"/>
      <c r="C112" s="192"/>
      <c r="D112" s="193" t="s">
        <v>156</v>
      </c>
      <c r="E112" s="194"/>
      <c r="F112" s="194"/>
      <c r="G112" s="194"/>
      <c r="H112" s="194"/>
      <c r="I112" s="194"/>
      <c r="J112" s="195">
        <f>J726</f>
        <v>0</v>
      </c>
      <c r="K112" s="192"/>
      <c r="L112" s="196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97"/>
      <c r="C113" s="133"/>
      <c r="D113" s="198" t="s">
        <v>157</v>
      </c>
      <c r="E113" s="199"/>
      <c r="F113" s="199"/>
      <c r="G113" s="199"/>
      <c r="H113" s="199"/>
      <c r="I113" s="199"/>
      <c r="J113" s="200">
        <f>J727</f>
        <v>0</v>
      </c>
      <c r="K113" s="133"/>
      <c r="L113" s="20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158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85" t="str">
        <f>E7</f>
        <v>Oprava mostních objektů v úseku Ohníč - Bílina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" customFormat="1" ht="12" customHeight="1">
      <c r="B124" s="22"/>
      <c r="C124" s="33" t="s">
        <v>135</v>
      </c>
      <c r="D124" s="23"/>
      <c r="E124" s="23"/>
      <c r="F124" s="23"/>
      <c r="G124" s="23"/>
      <c r="H124" s="23"/>
      <c r="I124" s="23"/>
      <c r="J124" s="23"/>
      <c r="K124" s="23"/>
      <c r="L124" s="21"/>
    </row>
    <row r="125" s="1" customFormat="1" ht="16.5" customHeight="1">
      <c r="B125" s="22"/>
      <c r="C125" s="23"/>
      <c r="D125" s="23"/>
      <c r="E125" s="185" t="s">
        <v>1322</v>
      </c>
      <c r="F125" s="23"/>
      <c r="G125" s="23"/>
      <c r="H125" s="23"/>
      <c r="I125" s="23"/>
      <c r="J125" s="23"/>
      <c r="K125" s="23"/>
      <c r="L125" s="21"/>
    </row>
    <row r="126" s="1" customFormat="1" ht="12" customHeight="1">
      <c r="B126" s="22"/>
      <c r="C126" s="33" t="s">
        <v>137</v>
      </c>
      <c r="D126" s="23"/>
      <c r="E126" s="23"/>
      <c r="F126" s="23"/>
      <c r="G126" s="23"/>
      <c r="H126" s="23"/>
      <c r="I126" s="23"/>
      <c r="J126" s="23"/>
      <c r="K126" s="23"/>
      <c r="L126" s="21"/>
    </row>
    <row r="127" s="2" customFormat="1" ht="16.5" customHeight="1">
      <c r="A127" s="39"/>
      <c r="B127" s="40"/>
      <c r="C127" s="41"/>
      <c r="D127" s="41"/>
      <c r="E127" s="186" t="s">
        <v>1323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139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E13</f>
        <v xml:space="preserve">001 - km 18,667 - most 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22</v>
      </c>
      <c r="D131" s="41"/>
      <c r="E131" s="41"/>
      <c r="F131" s="28" t="str">
        <f>F16</f>
        <v xml:space="preserve"> </v>
      </c>
      <c r="G131" s="41"/>
      <c r="H131" s="41"/>
      <c r="I131" s="33" t="s">
        <v>24</v>
      </c>
      <c r="J131" s="80" t="str">
        <f>IF(J16="","",J16)</f>
        <v>13. 5. 2021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28</v>
      </c>
      <c r="D133" s="41"/>
      <c r="E133" s="41"/>
      <c r="F133" s="28" t="str">
        <f>E19</f>
        <v xml:space="preserve"> </v>
      </c>
      <c r="G133" s="41"/>
      <c r="H133" s="41"/>
      <c r="I133" s="33" t="s">
        <v>33</v>
      </c>
      <c r="J133" s="37" t="str">
        <f>E25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31</v>
      </c>
      <c r="D134" s="41"/>
      <c r="E134" s="41"/>
      <c r="F134" s="28" t="str">
        <f>IF(E22="","",E22)</f>
        <v>Vyplň údaj</v>
      </c>
      <c r="G134" s="41"/>
      <c r="H134" s="41"/>
      <c r="I134" s="33" t="s">
        <v>35</v>
      </c>
      <c r="J134" s="37" t="str">
        <f>E28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02"/>
      <c r="B136" s="203"/>
      <c r="C136" s="204" t="s">
        <v>159</v>
      </c>
      <c r="D136" s="205" t="s">
        <v>62</v>
      </c>
      <c r="E136" s="205" t="s">
        <v>58</v>
      </c>
      <c r="F136" s="205" t="s">
        <v>59</v>
      </c>
      <c r="G136" s="205" t="s">
        <v>160</v>
      </c>
      <c r="H136" s="205" t="s">
        <v>161</v>
      </c>
      <c r="I136" s="205" t="s">
        <v>162</v>
      </c>
      <c r="J136" s="205" t="s">
        <v>143</v>
      </c>
      <c r="K136" s="206" t="s">
        <v>163</v>
      </c>
      <c r="L136" s="207"/>
      <c r="M136" s="101" t="s">
        <v>1</v>
      </c>
      <c r="N136" s="102" t="s">
        <v>41</v>
      </c>
      <c r="O136" s="102" t="s">
        <v>164</v>
      </c>
      <c r="P136" s="102" t="s">
        <v>165</v>
      </c>
      <c r="Q136" s="102" t="s">
        <v>166</v>
      </c>
      <c r="R136" s="102" t="s">
        <v>167</v>
      </c>
      <c r="S136" s="102" t="s">
        <v>168</v>
      </c>
      <c r="T136" s="103" t="s">
        <v>169</v>
      </c>
      <c r="U136" s="202"/>
      <c r="V136" s="202"/>
      <c r="W136" s="202"/>
      <c r="X136" s="202"/>
      <c r="Y136" s="202"/>
      <c r="Z136" s="202"/>
      <c r="AA136" s="202"/>
      <c r="AB136" s="202"/>
      <c r="AC136" s="202"/>
      <c r="AD136" s="202"/>
      <c r="AE136" s="202"/>
    </row>
    <row r="137" s="2" customFormat="1" ht="22.8" customHeight="1">
      <c r="A137" s="39"/>
      <c r="B137" s="40"/>
      <c r="C137" s="108" t="s">
        <v>170</v>
      </c>
      <c r="D137" s="41"/>
      <c r="E137" s="41"/>
      <c r="F137" s="41"/>
      <c r="G137" s="41"/>
      <c r="H137" s="41"/>
      <c r="I137" s="41"/>
      <c r="J137" s="208">
        <f>BK137</f>
        <v>0</v>
      </c>
      <c r="K137" s="41"/>
      <c r="L137" s="45"/>
      <c r="M137" s="104"/>
      <c r="N137" s="209"/>
      <c r="O137" s="105"/>
      <c r="P137" s="210">
        <f>P138+P726</f>
        <v>0</v>
      </c>
      <c r="Q137" s="105"/>
      <c r="R137" s="210">
        <f>R138+R726</f>
        <v>190.58719471902296</v>
      </c>
      <c r="S137" s="105"/>
      <c r="T137" s="211">
        <f>T138+T726</f>
        <v>137.15913000000003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76</v>
      </c>
      <c r="AU137" s="18" t="s">
        <v>145</v>
      </c>
      <c r="BK137" s="212">
        <f>BK138+BK726</f>
        <v>0</v>
      </c>
    </row>
    <row r="138" s="12" customFormat="1" ht="25.92" customHeight="1">
      <c r="A138" s="12"/>
      <c r="B138" s="213"/>
      <c r="C138" s="214"/>
      <c r="D138" s="215" t="s">
        <v>76</v>
      </c>
      <c r="E138" s="216" t="s">
        <v>171</v>
      </c>
      <c r="F138" s="216" t="s">
        <v>172</v>
      </c>
      <c r="G138" s="214"/>
      <c r="H138" s="214"/>
      <c r="I138" s="217"/>
      <c r="J138" s="218">
        <f>BK138</f>
        <v>0</v>
      </c>
      <c r="K138" s="214"/>
      <c r="L138" s="219"/>
      <c r="M138" s="220"/>
      <c r="N138" s="221"/>
      <c r="O138" s="221"/>
      <c r="P138" s="222">
        <f>P139+P229+P266+P396+P441+P478+P506+P533+P698+P722</f>
        <v>0</v>
      </c>
      <c r="Q138" s="221"/>
      <c r="R138" s="222">
        <f>R139+R229+R266+R396+R441+R478+R506+R533+R698+R722</f>
        <v>190.58019471902296</v>
      </c>
      <c r="S138" s="221"/>
      <c r="T138" s="223">
        <f>T139+T229+T266+T396+T441+T478+T506+T533+T698+T722</f>
        <v>137.15913000000003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21</v>
      </c>
      <c r="AT138" s="225" t="s">
        <v>76</v>
      </c>
      <c r="AU138" s="225" t="s">
        <v>77</v>
      </c>
      <c r="AY138" s="224" t="s">
        <v>173</v>
      </c>
      <c r="BK138" s="226">
        <f>BK139+BK229+BK266+BK396+BK441+BK478+BK506+BK533+BK698+BK722</f>
        <v>0</v>
      </c>
    </row>
    <row r="139" s="12" customFormat="1" ht="22.8" customHeight="1">
      <c r="A139" s="12"/>
      <c r="B139" s="213"/>
      <c r="C139" s="214"/>
      <c r="D139" s="215" t="s">
        <v>76</v>
      </c>
      <c r="E139" s="227" t="s">
        <v>21</v>
      </c>
      <c r="F139" s="227" t="s">
        <v>174</v>
      </c>
      <c r="G139" s="214"/>
      <c r="H139" s="214"/>
      <c r="I139" s="217"/>
      <c r="J139" s="228">
        <f>BK139</f>
        <v>0</v>
      </c>
      <c r="K139" s="214"/>
      <c r="L139" s="219"/>
      <c r="M139" s="220"/>
      <c r="N139" s="221"/>
      <c r="O139" s="221"/>
      <c r="P139" s="222">
        <f>SUM(P140:P228)</f>
        <v>0</v>
      </c>
      <c r="Q139" s="221"/>
      <c r="R139" s="222">
        <f>SUM(R140:R228)</f>
        <v>8.6400847932000016</v>
      </c>
      <c r="S139" s="221"/>
      <c r="T139" s="223">
        <f>SUM(T140:T228)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4" t="s">
        <v>21</v>
      </c>
      <c r="AT139" s="225" t="s">
        <v>76</v>
      </c>
      <c r="AU139" s="225" t="s">
        <v>21</v>
      </c>
      <c r="AY139" s="224" t="s">
        <v>173</v>
      </c>
      <c r="BK139" s="226">
        <f>SUM(BK140:BK228)</f>
        <v>0</v>
      </c>
    </row>
    <row r="140" s="2" customFormat="1">
      <c r="A140" s="39"/>
      <c r="B140" s="40"/>
      <c r="C140" s="229" t="s">
        <v>21</v>
      </c>
      <c r="D140" s="229" t="s">
        <v>175</v>
      </c>
      <c r="E140" s="230" t="s">
        <v>782</v>
      </c>
      <c r="F140" s="231" t="s">
        <v>783</v>
      </c>
      <c r="G140" s="232" t="s">
        <v>178</v>
      </c>
      <c r="H140" s="233">
        <v>48</v>
      </c>
      <c r="I140" s="234"/>
      <c r="J140" s="235">
        <f>ROUND(I140*H140,2)</f>
        <v>0</v>
      </c>
      <c r="K140" s="231" t="s">
        <v>179</v>
      </c>
      <c r="L140" s="45"/>
      <c r="M140" s="236" t="s">
        <v>1</v>
      </c>
      <c r="N140" s="237" t="s">
        <v>42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180</v>
      </c>
      <c r="AT140" s="240" t="s">
        <v>175</v>
      </c>
      <c r="AU140" s="240" t="s">
        <v>85</v>
      </c>
      <c r="AY140" s="18" t="s">
        <v>173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21</v>
      </c>
      <c r="BK140" s="241">
        <f>ROUND(I140*H140,2)</f>
        <v>0</v>
      </c>
      <c r="BL140" s="18" t="s">
        <v>180</v>
      </c>
      <c r="BM140" s="240" t="s">
        <v>1325</v>
      </c>
    </row>
    <row r="141" s="2" customFormat="1">
      <c r="A141" s="39"/>
      <c r="B141" s="40"/>
      <c r="C141" s="41"/>
      <c r="D141" s="242" t="s">
        <v>182</v>
      </c>
      <c r="E141" s="41"/>
      <c r="F141" s="243" t="s">
        <v>785</v>
      </c>
      <c r="G141" s="41"/>
      <c r="H141" s="41"/>
      <c r="I141" s="244"/>
      <c r="J141" s="41"/>
      <c r="K141" s="41"/>
      <c r="L141" s="45"/>
      <c r="M141" s="245"/>
      <c r="N141" s="24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182</v>
      </c>
      <c r="AU141" s="18" t="s">
        <v>85</v>
      </c>
    </row>
    <row r="142" s="13" customFormat="1">
      <c r="A142" s="13"/>
      <c r="B142" s="247"/>
      <c r="C142" s="248"/>
      <c r="D142" s="242" t="s">
        <v>184</v>
      </c>
      <c r="E142" s="249" t="s">
        <v>1</v>
      </c>
      <c r="F142" s="250" t="s">
        <v>1326</v>
      </c>
      <c r="G142" s="248"/>
      <c r="H142" s="249" t="s">
        <v>1</v>
      </c>
      <c r="I142" s="251"/>
      <c r="J142" s="248"/>
      <c r="K142" s="248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184</v>
      </c>
      <c r="AU142" s="256" t="s">
        <v>85</v>
      </c>
      <c r="AV142" s="13" t="s">
        <v>21</v>
      </c>
      <c r="AW142" s="13" t="s">
        <v>34</v>
      </c>
      <c r="AX142" s="13" t="s">
        <v>77</v>
      </c>
      <c r="AY142" s="256" t="s">
        <v>173</v>
      </c>
    </row>
    <row r="143" s="13" customFormat="1">
      <c r="A143" s="13"/>
      <c r="B143" s="247"/>
      <c r="C143" s="248"/>
      <c r="D143" s="242" t="s">
        <v>184</v>
      </c>
      <c r="E143" s="249" t="s">
        <v>1</v>
      </c>
      <c r="F143" s="250" t="s">
        <v>543</v>
      </c>
      <c r="G143" s="248"/>
      <c r="H143" s="249" t="s">
        <v>1</v>
      </c>
      <c r="I143" s="251"/>
      <c r="J143" s="248"/>
      <c r="K143" s="248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184</v>
      </c>
      <c r="AU143" s="256" t="s">
        <v>85</v>
      </c>
      <c r="AV143" s="13" t="s">
        <v>21</v>
      </c>
      <c r="AW143" s="13" t="s">
        <v>34</v>
      </c>
      <c r="AX143" s="13" t="s">
        <v>77</v>
      </c>
      <c r="AY143" s="256" t="s">
        <v>173</v>
      </c>
    </row>
    <row r="144" s="14" customFormat="1">
      <c r="A144" s="14"/>
      <c r="B144" s="257"/>
      <c r="C144" s="258"/>
      <c r="D144" s="242" t="s">
        <v>184</v>
      </c>
      <c r="E144" s="259" t="s">
        <v>1</v>
      </c>
      <c r="F144" s="260" t="s">
        <v>1327</v>
      </c>
      <c r="G144" s="258"/>
      <c r="H144" s="261">
        <v>48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184</v>
      </c>
      <c r="AU144" s="267" t="s">
        <v>85</v>
      </c>
      <c r="AV144" s="14" t="s">
        <v>85</v>
      </c>
      <c r="AW144" s="14" t="s">
        <v>34</v>
      </c>
      <c r="AX144" s="14" t="s">
        <v>77</v>
      </c>
      <c r="AY144" s="267" t="s">
        <v>173</v>
      </c>
    </row>
    <row r="145" s="15" customFormat="1">
      <c r="A145" s="15"/>
      <c r="B145" s="268"/>
      <c r="C145" s="269"/>
      <c r="D145" s="242" t="s">
        <v>184</v>
      </c>
      <c r="E145" s="270" t="s">
        <v>1</v>
      </c>
      <c r="F145" s="271" t="s">
        <v>187</v>
      </c>
      <c r="G145" s="269"/>
      <c r="H145" s="272">
        <v>48</v>
      </c>
      <c r="I145" s="273"/>
      <c r="J145" s="269"/>
      <c r="K145" s="269"/>
      <c r="L145" s="274"/>
      <c r="M145" s="275"/>
      <c r="N145" s="276"/>
      <c r="O145" s="276"/>
      <c r="P145" s="276"/>
      <c r="Q145" s="276"/>
      <c r="R145" s="276"/>
      <c r="S145" s="276"/>
      <c r="T145" s="27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8" t="s">
        <v>184</v>
      </c>
      <c r="AU145" s="278" t="s">
        <v>85</v>
      </c>
      <c r="AV145" s="15" t="s">
        <v>180</v>
      </c>
      <c r="AW145" s="15" t="s">
        <v>34</v>
      </c>
      <c r="AX145" s="15" t="s">
        <v>21</v>
      </c>
      <c r="AY145" s="278" t="s">
        <v>173</v>
      </c>
    </row>
    <row r="146" s="2" customFormat="1" ht="21.75" customHeight="1">
      <c r="A146" s="39"/>
      <c r="B146" s="40"/>
      <c r="C146" s="229" t="s">
        <v>85</v>
      </c>
      <c r="D146" s="229" t="s">
        <v>175</v>
      </c>
      <c r="E146" s="230" t="s">
        <v>188</v>
      </c>
      <c r="F146" s="231" t="s">
        <v>189</v>
      </c>
      <c r="G146" s="232" t="s">
        <v>178</v>
      </c>
      <c r="H146" s="233">
        <v>48</v>
      </c>
      <c r="I146" s="234"/>
      <c r="J146" s="235">
        <f>ROUND(I146*H146,2)</f>
        <v>0</v>
      </c>
      <c r="K146" s="231" t="s">
        <v>179</v>
      </c>
      <c r="L146" s="45"/>
      <c r="M146" s="236" t="s">
        <v>1</v>
      </c>
      <c r="N146" s="237" t="s">
        <v>42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180</v>
      </c>
      <c r="AT146" s="240" t="s">
        <v>175</v>
      </c>
      <c r="AU146" s="240" t="s">
        <v>85</v>
      </c>
      <c r="AY146" s="18" t="s">
        <v>173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21</v>
      </c>
      <c r="BK146" s="241">
        <f>ROUND(I146*H146,2)</f>
        <v>0</v>
      </c>
      <c r="BL146" s="18" t="s">
        <v>180</v>
      </c>
      <c r="BM146" s="240" t="s">
        <v>1328</v>
      </c>
    </row>
    <row r="147" s="2" customFormat="1">
      <c r="A147" s="39"/>
      <c r="B147" s="40"/>
      <c r="C147" s="41"/>
      <c r="D147" s="242" t="s">
        <v>182</v>
      </c>
      <c r="E147" s="41"/>
      <c r="F147" s="243" t="s">
        <v>191</v>
      </c>
      <c r="G147" s="41"/>
      <c r="H147" s="41"/>
      <c r="I147" s="244"/>
      <c r="J147" s="41"/>
      <c r="K147" s="41"/>
      <c r="L147" s="45"/>
      <c r="M147" s="245"/>
      <c r="N147" s="24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182</v>
      </c>
      <c r="AU147" s="18" t="s">
        <v>85</v>
      </c>
    </row>
    <row r="148" s="13" customFormat="1">
      <c r="A148" s="13"/>
      <c r="B148" s="247"/>
      <c r="C148" s="248"/>
      <c r="D148" s="242" t="s">
        <v>184</v>
      </c>
      <c r="E148" s="249" t="s">
        <v>1</v>
      </c>
      <c r="F148" s="250" t="s">
        <v>1326</v>
      </c>
      <c r="G148" s="248"/>
      <c r="H148" s="249" t="s">
        <v>1</v>
      </c>
      <c r="I148" s="251"/>
      <c r="J148" s="248"/>
      <c r="K148" s="248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184</v>
      </c>
      <c r="AU148" s="256" t="s">
        <v>85</v>
      </c>
      <c r="AV148" s="13" t="s">
        <v>21</v>
      </c>
      <c r="AW148" s="13" t="s">
        <v>34</v>
      </c>
      <c r="AX148" s="13" t="s">
        <v>77</v>
      </c>
      <c r="AY148" s="256" t="s">
        <v>173</v>
      </c>
    </row>
    <row r="149" s="13" customFormat="1">
      <c r="A149" s="13"/>
      <c r="B149" s="247"/>
      <c r="C149" s="248"/>
      <c r="D149" s="242" t="s">
        <v>184</v>
      </c>
      <c r="E149" s="249" t="s">
        <v>1</v>
      </c>
      <c r="F149" s="250" t="s">
        <v>543</v>
      </c>
      <c r="G149" s="248"/>
      <c r="H149" s="249" t="s">
        <v>1</v>
      </c>
      <c r="I149" s="251"/>
      <c r="J149" s="248"/>
      <c r="K149" s="248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184</v>
      </c>
      <c r="AU149" s="256" t="s">
        <v>85</v>
      </c>
      <c r="AV149" s="13" t="s">
        <v>21</v>
      </c>
      <c r="AW149" s="13" t="s">
        <v>34</v>
      </c>
      <c r="AX149" s="13" t="s">
        <v>77</v>
      </c>
      <c r="AY149" s="256" t="s">
        <v>173</v>
      </c>
    </row>
    <row r="150" s="14" customFormat="1">
      <c r="A150" s="14"/>
      <c r="B150" s="257"/>
      <c r="C150" s="258"/>
      <c r="D150" s="242" t="s">
        <v>184</v>
      </c>
      <c r="E150" s="259" t="s">
        <v>1</v>
      </c>
      <c r="F150" s="260" t="s">
        <v>1327</v>
      </c>
      <c r="G150" s="258"/>
      <c r="H150" s="261">
        <v>48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184</v>
      </c>
      <c r="AU150" s="267" t="s">
        <v>85</v>
      </c>
      <c r="AV150" s="14" t="s">
        <v>85</v>
      </c>
      <c r="AW150" s="14" t="s">
        <v>34</v>
      </c>
      <c r="AX150" s="14" t="s">
        <v>77</v>
      </c>
      <c r="AY150" s="267" t="s">
        <v>173</v>
      </c>
    </row>
    <row r="151" s="15" customFormat="1">
      <c r="A151" s="15"/>
      <c r="B151" s="268"/>
      <c r="C151" s="269"/>
      <c r="D151" s="242" t="s">
        <v>184</v>
      </c>
      <c r="E151" s="270" t="s">
        <v>1</v>
      </c>
      <c r="F151" s="271" t="s">
        <v>187</v>
      </c>
      <c r="G151" s="269"/>
      <c r="H151" s="272">
        <v>48</v>
      </c>
      <c r="I151" s="273"/>
      <c r="J151" s="269"/>
      <c r="K151" s="269"/>
      <c r="L151" s="274"/>
      <c r="M151" s="275"/>
      <c r="N151" s="276"/>
      <c r="O151" s="276"/>
      <c r="P151" s="276"/>
      <c r="Q151" s="276"/>
      <c r="R151" s="276"/>
      <c r="S151" s="276"/>
      <c r="T151" s="27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8" t="s">
        <v>184</v>
      </c>
      <c r="AU151" s="278" t="s">
        <v>85</v>
      </c>
      <c r="AV151" s="15" t="s">
        <v>180</v>
      </c>
      <c r="AW151" s="15" t="s">
        <v>34</v>
      </c>
      <c r="AX151" s="15" t="s">
        <v>21</v>
      </c>
      <c r="AY151" s="278" t="s">
        <v>173</v>
      </c>
    </row>
    <row r="152" s="2" customFormat="1" ht="16.5" customHeight="1">
      <c r="A152" s="39"/>
      <c r="B152" s="40"/>
      <c r="C152" s="229" t="s">
        <v>91</v>
      </c>
      <c r="D152" s="229" t="s">
        <v>175</v>
      </c>
      <c r="E152" s="230" t="s">
        <v>1329</v>
      </c>
      <c r="F152" s="231" t="s">
        <v>1330</v>
      </c>
      <c r="G152" s="232" t="s">
        <v>194</v>
      </c>
      <c r="H152" s="233">
        <v>18</v>
      </c>
      <c r="I152" s="234"/>
      <c r="J152" s="235">
        <f>ROUND(I152*H152,2)</f>
        <v>0</v>
      </c>
      <c r="K152" s="231" t="s">
        <v>179</v>
      </c>
      <c r="L152" s="45"/>
      <c r="M152" s="236" t="s">
        <v>1</v>
      </c>
      <c r="N152" s="237" t="s">
        <v>42</v>
      </c>
      <c r="O152" s="92"/>
      <c r="P152" s="238">
        <f>O152*H152</f>
        <v>0</v>
      </c>
      <c r="Q152" s="238">
        <v>0.017500247399999998</v>
      </c>
      <c r="R152" s="238">
        <f>Q152*H152</f>
        <v>0.31500445319999998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180</v>
      </c>
      <c r="AT152" s="240" t="s">
        <v>175</v>
      </c>
      <c r="AU152" s="240" t="s">
        <v>85</v>
      </c>
      <c r="AY152" s="18" t="s">
        <v>173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21</v>
      </c>
      <c r="BK152" s="241">
        <f>ROUND(I152*H152,2)</f>
        <v>0</v>
      </c>
      <c r="BL152" s="18" t="s">
        <v>180</v>
      </c>
      <c r="BM152" s="240" t="s">
        <v>1331</v>
      </c>
    </row>
    <row r="153" s="2" customFormat="1">
      <c r="A153" s="39"/>
      <c r="B153" s="40"/>
      <c r="C153" s="41"/>
      <c r="D153" s="242" t="s">
        <v>182</v>
      </c>
      <c r="E153" s="41"/>
      <c r="F153" s="243" t="s">
        <v>1332</v>
      </c>
      <c r="G153" s="41"/>
      <c r="H153" s="41"/>
      <c r="I153" s="244"/>
      <c r="J153" s="41"/>
      <c r="K153" s="41"/>
      <c r="L153" s="45"/>
      <c r="M153" s="245"/>
      <c r="N153" s="24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182</v>
      </c>
      <c r="AU153" s="18" t="s">
        <v>85</v>
      </c>
    </row>
    <row r="154" s="13" customFormat="1">
      <c r="A154" s="13"/>
      <c r="B154" s="247"/>
      <c r="C154" s="248"/>
      <c r="D154" s="242" t="s">
        <v>184</v>
      </c>
      <c r="E154" s="249" t="s">
        <v>1</v>
      </c>
      <c r="F154" s="250" t="s">
        <v>1333</v>
      </c>
      <c r="G154" s="248"/>
      <c r="H154" s="249" t="s">
        <v>1</v>
      </c>
      <c r="I154" s="251"/>
      <c r="J154" s="248"/>
      <c r="K154" s="248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184</v>
      </c>
      <c r="AU154" s="256" t="s">
        <v>85</v>
      </c>
      <c r="AV154" s="13" t="s">
        <v>21</v>
      </c>
      <c r="AW154" s="13" t="s">
        <v>34</v>
      </c>
      <c r="AX154" s="13" t="s">
        <v>77</v>
      </c>
      <c r="AY154" s="256" t="s">
        <v>173</v>
      </c>
    </row>
    <row r="155" s="14" customFormat="1">
      <c r="A155" s="14"/>
      <c r="B155" s="257"/>
      <c r="C155" s="258"/>
      <c r="D155" s="242" t="s">
        <v>184</v>
      </c>
      <c r="E155" s="259" t="s">
        <v>1</v>
      </c>
      <c r="F155" s="260" t="s">
        <v>306</v>
      </c>
      <c r="G155" s="258"/>
      <c r="H155" s="261">
        <v>18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7" t="s">
        <v>184</v>
      </c>
      <c r="AU155" s="267" t="s">
        <v>85</v>
      </c>
      <c r="AV155" s="14" t="s">
        <v>85</v>
      </c>
      <c r="AW155" s="14" t="s">
        <v>34</v>
      </c>
      <c r="AX155" s="14" t="s">
        <v>77</v>
      </c>
      <c r="AY155" s="267" t="s">
        <v>173</v>
      </c>
    </row>
    <row r="156" s="15" customFormat="1">
      <c r="A156" s="15"/>
      <c r="B156" s="268"/>
      <c r="C156" s="269"/>
      <c r="D156" s="242" t="s">
        <v>184</v>
      </c>
      <c r="E156" s="270" t="s">
        <v>1</v>
      </c>
      <c r="F156" s="271" t="s">
        <v>187</v>
      </c>
      <c r="G156" s="269"/>
      <c r="H156" s="272">
        <v>18</v>
      </c>
      <c r="I156" s="273"/>
      <c r="J156" s="269"/>
      <c r="K156" s="269"/>
      <c r="L156" s="274"/>
      <c r="M156" s="275"/>
      <c r="N156" s="276"/>
      <c r="O156" s="276"/>
      <c r="P156" s="276"/>
      <c r="Q156" s="276"/>
      <c r="R156" s="276"/>
      <c r="S156" s="276"/>
      <c r="T156" s="27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8" t="s">
        <v>184</v>
      </c>
      <c r="AU156" s="278" t="s">
        <v>85</v>
      </c>
      <c r="AV156" s="15" t="s">
        <v>180</v>
      </c>
      <c r="AW156" s="15" t="s">
        <v>34</v>
      </c>
      <c r="AX156" s="15" t="s">
        <v>21</v>
      </c>
      <c r="AY156" s="278" t="s">
        <v>173</v>
      </c>
    </row>
    <row r="157" s="2" customFormat="1">
      <c r="A157" s="39"/>
      <c r="B157" s="40"/>
      <c r="C157" s="229" t="s">
        <v>180</v>
      </c>
      <c r="D157" s="229" t="s">
        <v>175</v>
      </c>
      <c r="E157" s="230" t="s">
        <v>192</v>
      </c>
      <c r="F157" s="231" t="s">
        <v>193</v>
      </c>
      <c r="G157" s="232" t="s">
        <v>194</v>
      </c>
      <c r="H157" s="233">
        <v>24</v>
      </c>
      <c r="I157" s="234"/>
      <c r="J157" s="235">
        <f>ROUND(I157*H157,2)</f>
        <v>0</v>
      </c>
      <c r="K157" s="231" t="s">
        <v>179</v>
      </c>
      <c r="L157" s="45"/>
      <c r="M157" s="236" t="s">
        <v>1</v>
      </c>
      <c r="N157" s="237" t="s">
        <v>42</v>
      </c>
      <c r="O157" s="92"/>
      <c r="P157" s="238">
        <f>O157*H157</f>
        <v>0</v>
      </c>
      <c r="Q157" s="238">
        <v>0.036904300000000001</v>
      </c>
      <c r="R157" s="238">
        <f>Q157*H157</f>
        <v>0.88570320000000002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180</v>
      </c>
      <c r="AT157" s="240" t="s">
        <v>175</v>
      </c>
      <c r="AU157" s="240" t="s">
        <v>85</v>
      </c>
      <c r="AY157" s="18" t="s">
        <v>173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21</v>
      </c>
      <c r="BK157" s="241">
        <f>ROUND(I157*H157,2)</f>
        <v>0</v>
      </c>
      <c r="BL157" s="18" t="s">
        <v>180</v>
      </c>
      <c r="BM157" s="240" t="s">
        <v>1334</v>
      </c>
    </row>
    <row r="158" s="2" customFormat="1">
      <c r="A158" s="39"/>
      <c r="B158" s="40"/>
      <c r="C158" s="41"/>
      <c r="D158" s="242" t="s">
        <v>182</v>
      </c>
      <c r="E158" s="41"/>
      <c r="F158" s="243" t="s">
        <v>196</v>
      </c>
      <c r="G158" s="41"/>
      <c r="H158" s="41"/>
      <c r="I158" s="244"/>
      <c r="J158" s="41"/>
      <c r="K158" s="41"/>
      <c r="L158" s="45"/>
      <c r="M158" s="245"/>
      <c r="N158" s="24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182</v>
      </c>
      <c r="AU158" s="18" t="s">
        <v>85</v>
      </c>
    </row>
    <row r="159" s="2" customFormat="1">
      <c r="A159" s="39"/>
      <c r="B159" s="40"/>
      <c r="C159" s="41"/>
      <c r="D159" s="242" t="s">
        <v>197</v>
      </c>
      <c r="E159" s="41"/>
      <c r="F159" s="279" t="s">
        <v>198</v>
      </c>
      <c r="G159" s="41"/>
      <c r="H159" s="41"/>
      <c r="I159" s="244"/>
      <c r="J159" s="41"/>
      <c r="K159" s="41"/>
      <c r="L159" s="45"/>
      <c r="M159" s="245"/>
      <c r="N159" s="24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197</v>
      </c>
      <c r="AU159" s="18" t="s">
        <v>85</v>
      </c>
    </row>
    <row r="160" s="13" customFormat="1">
      <c r="A160" s="13"/>
      <c r="B160" s="247"/>
      <c r="C160" s="248"/>
      <c r="D160" s="242" t="s">
        <v>184</v>
      </c>
      <c r="E160" s="249" t="s">
        <v>1</v>
      </c>
      <c r="F160" s="250" t="s">
        <v>1335</v>
      </c>
      <c r="G160" s="248"/>
      <c r="H160" s="249" t="s">
        <v>1</v>
      </c>
      <c r="I160" s="251"/>
      <c r="J160" s="248"/>
      <c r="K160" s="248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184</v>
      </c>
      <c r="AU160" s="256" t="s">
        <v>85</v>
      </c>
      <c r="AV160" s="13" t="s">
        <v>21</v>
      </c>
      <c r="AW160" s="13" t="s">
        <v>34</v>
      </c>
      <c r="AX160" s="13" t="s">
        <v>77</v>
      </c>
      <c r="AY160" s="256" t="s">
        <v>173</v>
      </c>
    </row>
    <row r="161" s="14" customFormat="1">
      <c r="A161" s="14"/>
      <c r="B161" s="257"/>
      <c r="C161" s="258"/>
      <c r="D161" s="242" t="s">
        <v>184</v>
      </c>
      <c r="E161" s="259" t="s">
        <v>1</v>
      </c>
      <c r="F161" s="260" t="s">
        <v>1336</v>
      </c>
      <c r="G161" s="258"/>
      <c r="H161" s="261">
        <v>16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7" t="s">
        <v>184</v>
      </c>
      <c r="AU161" s="267" t="s">
        <v>85</v>
      </c>
      <c r="AV161" s="14" t="s">
        <v>85</v>
      </c>
      <c r="AW161" s="14" t="s">
        <v>34</v>
      </c>
      <c r="AX161" s="14" t="s">
        <v>77</v>
      </c>
      <c r="AY161" s="267" t="s">
        <v>173</v>
      </c>
    </row>
    <row r="162" s="13" customFormat="1">
      <c r="A162" s="13"/>
      <c r="B162" s="247"/>
      <c r="C162" s="248"/>
      <c r="D162" s="242" t="s">
        <v>184</v>
      </c>
      <c r="E162" s="249" t="s">
        <v>1</v>
      </c>
      <c r="F162" s="250" t="s">
        <v>1337</v>
      </c>
      <c r="G162" s="248"/>
      <c r="H162" s="249" t="s">
        <v>1</v>
      </c>
      <c r="I162" s="251"/>
      <c r="J162" s="248"/>
      <c r="K162" s="248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184</v>
      </c>
      <c r="AU162" s="256" t="s">
        <v>85</v>
      </c>
      <c r="AV162" s="13" t="s">
        <v>21</v>
      </c>
      <c r="AW162" s="13" t="s">
        <v>34</v>
      </c>
      <c r="AX162" s="13" t="s">
        <v>77</v>
      </c>
      <c r="AY162" s="256" t="s">
        <v>173</v>
      </c>
    </row>
    <row r="163" s="14" customFormat="1">
      <c r="A163" s="14"/>
      <c r="B163" s="257"/>
      <c r="C163" s="258"/>
      <c r="D163" s="242" t="s">
        <v>184</v>
      </c>
      <c r="E163" s="259" t="s">
        <v>1</v>
      </c>
      <c r="F163" s="260" t="s">
        <v>238</v>
      </c>
      <c r="G163" s="258"/>
      <c r="H163" s="261">
        <v>8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7" t="s">
        <v>184</v>
      </c>
      <c r="AU163" s="267" t="s">
        <v>85</v>
      </c>
      <c r="AV163" s="14" t="s">
        <v>85</v>
      </c>
      <c r="AW163" s="14" t="s">
        <v>34</v>
      </c>
      <c r="AX163" s="14" t="s">
        <v>77</v>
      </c>
      <c r="AY163" s="267" t="s">
        <v>173</v>
      </c>
    </row>
    <row r="164" s="15" customFormat="1">
      <c r="A164" s="15"/>
      <c r="B164" s="268"/>
      <c r="C164" s="269"/>
      <c r="D164" s="242" t="s">
        <v>184</v>
      </c>
      <c r="E164" s="270" t="s">
        <v>1</v>
      </c>
      <c r="F164" s="271" t="s">
        <v>187</v>
      </c>
      <c r="G164" s="269"/>
      <c r="H164" s="272">
        <v>24</v>
      </c>
      <c r="I164" s="273"/>
      <c r="J164" s="269"/>
      <c r="K164" s="269"/>
      <c r="L164" s="274"/>
      <c r="M164" s="275"/>
      <c r="N164" s="276"/>
      <c r="O164" s="276"/>
      <c r="P164" s="276"/>
      <c r="Q164" s="276"/>
      <c r="R164" s="276"/>
      <c r="S164" s="276"/>
      <c r="T164" s="27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8" t="s">
        <v>184</v>
      </c>
      <c r="AU164" s="278" t="s">
        <v>85</v>
      </c>
      <c r="AV164" s="15" t="s">
        <v>180</v>
      </c>
      <c r="AW164" s="15" t="s">
        <v>34</v>
      </c>
      <c r="AX164" s="15" t="s">
        <v>21</v>
      </c>
      <c r="AY164" s="278" t="s">
        <v>173</v>
      </c>
    </row>
    <row r="165" s="2" customFormat="1">
      <c r="A165" s="39"/>
      <c r="B165" s="40"/>
      <c r="C165" s="229" t="s">
        <v>207</v>
      </c>
      <c r="D165" s="229" t="s">
        <v>175</v>
      </c>
      <c r="E165" s="230" t="s">
        <v>203</v>
      </c>
      <c r="F165" s="231" t="s">
        <v>204</v>
      </c>
      <c r="G165" s="232" t="s">
        <v>178</v>
      </c>
      <c r="H165" s="233">
        <v>2</v>
      </c>
      <c r="I165" s="234"/>
      <c r="J165" s="235">
        <f>ROUND(I165*H165,2)</f>
        <v>0</v>
      </c>
      <c r="K165" s="231" t="s">
        <v>179</v>
      </c>
      <c r="L165" s="45"/>
      <c r="M165" s="236" t="s">
        <v>1</v>
      </c>
      <c r="N165" s="237" t="s">
        <v>42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180</v>
      </c>
      <c r="AT165" s="240" t="s">
        <v>175</v>
      </c>
      <c r="AU165" s="240" t="s">
        <v>85</v>
      </c>
      <c r="AY165" s="18" t="s">
        <v>173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21</v>
      </c>
      <c r="BK165" s="241">
        <f>ROUND(I165*H165,2)</f>
        <v>0</v>
      </c>
      <c r="BL165" s="18" t="s">
        <v>180</v>
      </c>
      <c r="BM165" s="240" t="s">
        <v>1338</v>
      </c>
    </row>
    <row r="166" s="2" customFormat="1">
      <c r="A166" s="39"/>
      <c r="B166" s="40"/>
      <c r="C166" s="41"/>
      <c r="D166" s="242" t="s">
        <v>182</v>
      </c>
      <c r="E166" s="41"/>
      <c r="F166" s="243" t="s">
        <v>206</v>
      </c>
      <c r="G166" s="41"/>
      <c r="H166" s="41"/>
      <c r="I166" s="244"/>
      <c r="J166" s="41"/>
      <c r="K166" s="41"/>
      <c r="L166" s="45"/>
      <c r="M166" s="245"/>
      <c r="N166" s="24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182</v>
      </c>
      <c r="AU166" s="18" t="s">
        <v>85</v>
      </c>
    </row>
    <row r="167" s="13" customFormat="1">
      <c r="A167" s="13"/>
      <c r="B167" s="247"/>
      <c r="C167" s="248"/>
      <c r="D167" s="242" t="s">
        <v>184</v>
      </c>
      <c r="E167" s="249" t="s">
        <v>1</v>
      </c>
      <c r="F167" s="250" t="s">
        <v>1339</v>
      </c>
      <c r="G167" s="248"/>
      <c r="H167" s="249" t="s">
        <v>1</v>
      </c>
      <c r="I167" s="251"/>
      <c r="J167" s="248"/>
      <c r="K167" s="248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184</v>
      </c>
      <c r="AU167" s="256" t="s">
        <v>85</v>
      </c>
      <c r="AV167" s="13" t="s">
        <v>21</v>
      </c>
      <c r="AW167" s="13" t="s">
        <v>34</v>
      </c>
      <c r="AX167" s="13" t="s">
        <v>77</v>
      </c>
      <c r="AY167" s="256" t="s">
        <v>173</v>
      </c>
    </row>
    <row r="168" s="14" customFormat="1">
      <c r="A168" s="14"/>
      <c r="B168" s="257"/>
      <c r="C168" s="258"/>
      <c r="D168" s="242" t="s">
        <v>184</v>
      </c>
      <c r="E168" s="259" t="s">
        <v>1</v>
      </c>
      <c r="F168" s="260" t="s">
        <v>1340</v>
      </c>
      <c r="G168" s="258"/>
      <c r="H168" s="261">
        <v>2</v>
      </c>
      <c r="I168" s="262"/>
      <c r="J168" s="258"/>
      <c r="K168" s="258"/>
      <c r="L168" s="263"/>
      <c r="M168" s="264"/>
      <c r="N168" s="265"/>
      <c r="O168" s="265"/>
      <c r="P168" s="265"/>
      <c r="Q168" s="265"/>
      <c r="R168" s="265"/>
      <c r="S168" s="265"/>
      <c r="T168" s="26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7" t="s">
        <v>184</v>
      </c>
      <c r="AU168" s="267" t="s">
        <v>85</v>
      </c>
      <c r="AV168" s="14" t="s">
        <v>85</v>
      </c>
      <c r="AW168" s="14" t="s">
        <v>34</v>
      </c>
      <c r="AX168" s="14" t="s">
        <v>77</v>
      </c>
      <c r="AY168" s="267" t="s">
        <v>173</v>
      </c>
    </row>
    <row r="169" s="15" customFormat="1">
      <c r="A169" s="15"/>
      <c r="B169" s="268"/>
      <c r="C169" s="269"/>
      <c r="D169" s="242" t="s">
        <v>184</v>
      </c>
      <c r="E169" s="270" t="s">
        <v>1</v>
      </c>
      <c r="F169" s="271" t="s">
        <v>187</v>
      </c>
      <c r="G169" s="269"/>
      <c r="H169" s="272">
        <v>2</v>
      </c>
      <c r="I169" s="273"/>
      <c r="J169" s="269"/>
      <c r="K169" s="269"/>
      <c r="L169" s="274"/>
      <c r="M169" s="275"/>
      <c r="N169" s="276"/>
      <c r="O169" s="276"/>
      <c r="P169" s="276"/>
      <c r="Q169" s="276"/>
      <c r="R169" s="276"/>
      <c r="S169" s="276"/>
      <c r="T169" s="27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8" t="s">
        <v>184</v>
      </c>
      <c r="AU169" s="278" t="s">
        <v>85</v>
      </c>
      <c r="AV169" s="15" t="s">
        <v>180</v>
      </c>
      <c r="AW169" s="15" t="s">
        <v>34</v>
      </c>
      <c r="AX169" s="15" t="s">
        <v>21</v>
      </c>
      <c r="AY169" s="278" t="s">
        <v>173</v>
      </c>
    </row>
    <row r="170" s="2" customFormat="1">
      <c r="A170" s="39"/>
      <c r="B170" s="40"/>
      <c r="C170" s="229" t="s">
        <v>202</v>
      </c>
      <c r="D170" s="229" t="s">
        <v>175</v>
      </c>
      <c r="E170" s="230" t="s">
        <v>1341</v>
      </c>
      <c r="F170" s="231" t="s">
        <v>1342</v>
      </c>
      <c r="G170" s="232" t="s">
        <v>210</v>
      </c>
      <c r="H170" s="233">
        <v>0.64000000000000001</v>
      </c>
      <c r="I170" s="234"/>
      <c r="J170" s="235">
        <f>ROUND(I170*H170,2)</f>
        <v>0</v>
      </c>
      <c r="K170" s="231" t="s">
        <v>179</v>
      </c>
      <c r="L170" s="45"/>
      <c r="M170" s="236" t="s">
        <v>1</v>
      </c>
      <c r="N170" s="237" t="s">
        <v>42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180</v>
      </c>
      <c r="AT170" s="240" t="s">
        <v>175</v>
      </c>
      <c r="AU170" s="240" t="s">
        <v>85</v>
      </c>
      <c r="AY170" s="18" t="s">
        <v>173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21</v>
      </c>
      <c r="BK170" s="241">
        <f>ROUND(I170*H170,2)</f>
        <v>0</v>
      </c>
      <c r="BL170" s="18" t="s">
        <v>180</v>
      </c>
      <c r="BM170" s="240" t="s">
        <v>1343</v>
      </c>
    </row>
    <row r="171" s="2" customFormat="1">
      <c r="A171" s="39"/>
      <c r="B171" s="40"/>
      <c r="C171" s="41"/>
      <c r="D171" s="242" t="s">
        <v>182</v>
      </c>
      <c r="E171" s="41"/>
      <c r="F171" s="243" t="s">
        <v>1344</v>
      </c>
      <c r="G171" s="41"/>
      <c r="H171" s="41"/>
      <c r="I171" s="244"/>
      <c r="J171" s="41"/>
      <c r="K171" s="41"/>
      <c r="L171" s="45"/>
      <c r="M171" s="245"/>
      <c r="N171" s="24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182</v>
      </c>
      <c r="AU171" s="18" t="s">
        <v>85</v>
      </c>
    </row>
    <row r="172" s="14" customFormat="1">
      <c r="A172" s="14"/>
      <c r="B172" s="257"/>
      <c r="C172" s="258"/>
      <c r="D172" s="242" t="s">
        <v>184</v>
      </c>
      <c r="E172" s="259" t="s">
        <v>1</v>
      </c>
      <c r="F172" s="260" t="s">
        <v>1345</v>
      </c>
      <c r="G172" s="258"/>
      <c r="H172" s="261">
        <v>0.64000000000000001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7" t="s">
        <v>184</v>
      </c>
      <c r="AU172" s="267" t="s">
        <v>85</v>
      </c>
      <c r="AV172" s="14" t="s">
        <v>85</v>
      </c>
      <c r="AW172" s="14" t="s">
        <v>34</v>
      </c>
      <c r="AX172" s="14" t="s">
        <v>77</v>
      </c>
      <c r="AY172" s="267" t="s">
        <v>173</v>
      </c>
    </row>
    <row r="173" s="15" customFormat="1">
      <c r="A173" s="15"/>
      <c r="B173" s="268"/>
      <c r="C173" s="269"/>
      <c r="D173" s="242" t="s">
        <v>184</v>
      </c>
      <c r="E173" s="270" t="s">
        <v>1</v>
      </c>
      <c r="F173" s="271" t="s">
        <v>187</v>
      </c>
      <c r="G173" s="269"/>
      <c r="H173" s="272">
        <v>0.64000000000000001</v>
      </c>
      <c r="I173" s="273"/>
      <c r="J173" s="269"/>
      <c r="K173" s="269"/>
      <c r="L173" s="274"/>
      <c r="M173" s="275"/>
      <c r="N173" s="276"/>
      <c r="O173" s="276"/>
      <c r="P173" s="276"/>
      <c r="Q173" s="276"/>
      <c r="R173" s="276"/>
      <c r="S173" s="276"/>
      <c r="T173" s="277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8" t="s">
        <v>184</v>
      </c>
      <c r="AU173" s="278" t="s">
        <v>85</v>
      </c>
      <c r="AV173" s="15" t="s">
        <v>180</v>
      </c>
      <c r="AW173" s="15" t="s">
        <v>34</v>
      </c>
      <c r="AX173" s="15" t="s">
        <v>21</v>
      </c>
      <c r="AY173" s="278" t="s">
        <v>173</v>
      </c>
    </row>
    <row r="174" s="2" customFormat="1">
      <c r="A174" s="39"/>
      <c r="B174" s="40"/>
      <c r="C174" s="229" t="s">
        <v>232</v>
      </c>
      <c r="D174" s="229" t="s">
        <v>175</v>
      </c>
      <c r="E174" s="230" t="s">
        <v>1346</v>
      </c>
      <c r="F174" s="231" t="s">
        <v>1347</v>
      </c>
      <c r="G174" s="232" t="s">
        <v>210</v>
      </c>
      <c r="H174" s="233">
        <v>14.6</v>
      </c>
      <c r="I174" s="234"/>
      <c r="J174" s="235">
        <f>ROUND(I174*H174,2)</f>
        <v>0</v>
      </c>
      <c r="K174" s="231" t="s">
        <v>179</v>
      </c>
      <c r="L174" s="45"/>
      <c r="M174" s="236" t="s">
        <v>1</v>
      </c>
      <c r="N174" s="237" t="s">
        <v>42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180</v>
      </c>
      <c r="AT174" s="240" t="s">
        <v>175</v>
      </c>
      <c r="AU174" s="240" t="s">
        <v>85</v>
      </c>
      <c r="AY174" s="18" t="s">
        <v>173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21</v>
      </c>
      <c r="BK174" s="241">
        <f>ROUND(I174*H174,2)</f>
        <v>0</v>
      </c>
      <c r="BL174" s="18" t="s">
        <v>180</v>
      </c>
      <c r="BM174" s="240" t="s">
        <v>1348</v>
      </c>
    </row>
    <row r="175" s="2" customFormat="1">
      <c r="A175" s="39"/>
      <c r="B175" s="40"/>
      <c r="C175" s="41"/>
      <c r="D175" s="242" t="s">
        <v>182</v>
      </c>
      <c r="E175" s="41"/>
      <c r="F175" s="243" t="s">
        <v>1349</v>
      </c>
      <c r="G175" s="41"/>
      <c r="H175" s="41"/>
      <c r="I175" s="244"/>
      <c r="J175" s="41"/>
      <c r="K175" s="41"/>
      <c r="L175" s="45"/>
      <c r="M175" s="245"/>
      <c r="N175" s="24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182</v>
      </c>
      <c r="AU175" s="18" t="s">
        <v>85</v>
      </c>
    </row>
    <row r="176" s="13" customFormat="1">
      <c r="A176" s="13"/>
      <c r="B176" s="247"/>
      <c r="C176" s="248"/>
      <c r="D176" s="242" t="s">
        <v>184</v>
      </c>
      <c r="E176" s="249" t="s">
        <v>1</v>
      </c>
      <c r="F176" s="250" t="s">
        <v>1350</v>
      </c>
      <c r="G176" s="248"/>
      <c r="H176" s="249" t="s">
        <v>1</v>
      </c>
      <c r="I176" s="251"/>
      <c r="J176" s="248"/>
      <c r="K176" s="248"/>
      <c r="L176" s="252"/>
      <c r="M176" s="253"/>
      <c r="N176" s="254"/>
      <c r="O176" s="254"/>
      <c r="P176" s="254"/>
      <c r="Q176" s="254"/>
      <c r="R176" s="254"/>
      <c r="S176" s="254"/>
      <c r="T176" s="25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6" t="s">
        <v>184</v>
      </c>
      <c r="AU176" s="256" t="s">
        <v>85</v>
      </c>
      <c r="AV176" s="13" t="s">
        <v>21</v>
      </c>
      <c r="AW176" s="13" t="s">
        <v>34</v>
      </c>
      <c r="AX176" s="13" t="s">
        <v>77</v>
      </c>
      <c r="AY176" s="256" t="s">
        <v>173</v>
      </c>
    </row>
    <row r="177" s="14" customFormat="1">
      <c r="A177" s="14"/>
      <c r="B177" s="257"/>
      <c r="C177" s="258"/>
      <c r="D177" s="242" t="s">
        <v>184</v>
      </c>
      <c r="E177" s="259" t="s">
        <v>1</v>
      </c>
      <c r="F177" s="260" t="s">
        <v>1351</v>
      </c>
      <c r="G177" s="258"/>
      <c r="H177" s="261">
        <v>14.6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7" t="s">
        <v>184</v>
      </c>
      <c r="AU177" s="267" t="s">
        <v>85</v>
      </c>
      <c r="AV177" s="14" t="s">
        <v>85</v>
      </c>
      <c r="AW177" s="14" t="s">
        <v>34</v>
      </c>
      <c r="AX177" s="14" t="s">
        <v>77</v>
      </c>
      <c r="AY177" s="267" t="s">
        <v>173</v>
      </c>
    </row>
    <row r="178" s="15" customFormat="1">
      <c r="A178" s="15"/>
      <c r="B178" s="268"/>
      <c r="C178" s="269"/>
      <c r="D178" s="242" t="s">
        <v>184</v>
      </c>
      <c r="E178" s="270" t="s">
        <v>1</v>
      </c>
      <c r="F178" s="271" t="s">
        <v>187</v>
      </c>
      <c r="G178" s="269"/>
      <c r="H178" s="272">
        <v>14.6</v>
      </c>
      <c r="I178" s="273"/>
      <c r="J178" s="269"/>
      <c r="K178" s="269"/>
      <c r="L178" s="274"/>
      <c r="M178" s="275"/>
      <c r="N178" s="276"/>
      <c r="O178" s="276"/>
      <c r="P178" s="276"/>
      <c r="Q178" s="276"/>
      <c r="R178" s="276"/>
      <c r="S178" s="276"/>
      <c r="T178" s="27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8" t="s">
        <v>184</v>
      </c>
      <c r="AU178" s="278" t="s">
        <v>85</v>
      </c>
      <c r="AV178" s="15" t="s">
        <v>180</v>
      </c>
      <c r="AW178" s="15" t="s">
        <v>34</v>
      </c>
      <c r="AX178" s="15" t="s">
        <v>21</v>
      </c>
      <c r="AY178" s="278" t="s">
        <v>173</v>
      </c>
    </row>
    <row r="179" s="2" customFormat="1">
      <c r="A179" s="39"/>
      <c r="B179" s="40"/>
      <c r="C179" s="229" t="s">
        <v>238</v>
      </c>
      <c r="D179" s="229" t="s">
        <v>175</v>
      </c>
      <c r="E179" s="230" t="s">
        <v>831</v>
      </c>
      <c r="F179" s="231" t="s">
        <v>832</v>
      </c>
      <c r="G179" s="232" t="s">
        <v>210</v>
      </c>
      <c r="H179" s="233">
        <v>14.6</v>
      </c>
      <c r="I179" s="234"/>
      <c r="J179" s="235">
        <f>ROUND(I179*H179,2)</f>
        <v>0</v>
      </c>
      <c r="K179" s="231" t="s">
        <v>179</v>
      </c>
      <c r="L179" s="45"/>
      <c r="M179" s="236" t="s">
        <v>1</v>
      </c>
      <c r="N179" s="237" t="s">
        <v>42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180</v>
      </c>
      <c r="AT179" s="240" t="s">
        <v>175</v>
      </c>
      <c r="AU179" s="240" t="s">
        <v>85</v>
      </c>
      <c r="AY179" s="18" t="s">
        <v>173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21</v>
      </c>
      <c r="BK179" s="241">
        <f>ROUND(I179*H179,2)</f>
        <v>0</v>
      </c>
      <c r="BL179" s="18" t="s">
        <v>180</v>
      </c>
      <c r="BM179" s="240" t="s">
        <v>1352</v>
      </c>
    </row>
    <row r="180" s="2" customFormat="1">
      <c r="A180" s="39"/>
      <c r="B180" s="40"/>
      <c r="C180" s="41"/>
      <c r="D180" s="242" t="s">
        <v>182</v>
      </c>
      <c r="E180" s="41"/>
      <c r="F180" s="243" t="s">
        <v>834</v>
      </c>
      <c r="G180" s="41"/>
      <c r="H180" s="41"/>
      <c r="I180" s="244"/>
      <c r="J180" s="41"/>
      <c r="K180" s="41"/>
      <c r="L180" s="45"/>
      <c r="M180" s="245"/>
      <c r="N180" s="24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182</v>
      </c>
      <c r="AU180" s="18" t="s">
        <v>85</v>
      </c>
    </row>
    <row r="181" s="2" customFormat="1">
      <c r="A181" s="39"/>
      <c r="B181" s="40"/>
      <c r="C181" s="229" t="s">
        <v>248</v>
      </c>
      <c r="D181" s="229" t="s">
        <v>175</v>
      </c>
      <c r="E181" s="230" t="s">
        <v>233</v>
      </c>
      <c r="F181" s="231" t="s">
        <v>234</v>
      </c>
      <c r="G181" s="232" t="s">
        <v>210</v>
      </c>
      <c r="H181" s="233">
        <v>6</v>
      </c>
      <c r="I181" s="234"/>
      <c r="J181" s="235">
        <f>ROUND(I181*H181,2)</f>
        <v>0</v>
      </c>
      <c r="K181" s="231" t="s">
        <v>179</v>
      </c>
      <c r="L181" s="45"/>
      <c r="M181" s="236" t="s">
        <v>1</v>
      </c>
      <c r="N181" s="237" t="s">
        <v>42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180</v>
      </c>
      <c r="AT181" s="240" t="s">
        <v>175</v>
      </c>
      <c r="AU181" s="240" t="s">
        <v>85</v>
      </c>
      <c r="AY181" s="18" t="s">
        <v>173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21</v>
      </c>
      <c r="BK181" s="241">
        <f>ROUND(I181*H181,2)</f>
        <v>0</v>
      </c>
      <c r="BL181" s="18" t="s">
        <v>180</v>
      </c>
      <c r="BM181" s="240" t="s">
        <v>1353</v>
      </c>
    </row>
    <row r="182" s="2" customFormat="1">
      <c r="A182" s="39"/>
      <c r="B182" s="40"/>
      <c r="C182" s="41"/>
      <c r="D182" s="242" t="s">
        <v>182</v>
      </c>
      <c r="E182" s="41"/>
      <c r="F182" s="243" t="s">
        <v>236</v>
      </c>
      <c r="G182" s="41"/>
      <c r="H182" s="41"/>
      <c r="I182" s="244"/>
      <c r="J182" s="41"/>
      <c r="K182" s="41"/>
      <c r="L182" s="45"/>
      <c r="M182" s="245"/>
      <c r="N182" s="24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182</v>
      </c>
      <c r="AU182" s="18" t="s">
        <v>85</v>
      </c>
    </row>
    <row r="183" s="14" customFormat="1">
      <c r="A183" s="14"/>
      <c r="B183" s="257"/>
      <c r="C183" s="258"/>
      <c r="D183" s="242" t="s">
        <v>184</v>
      </c>
      <c r="E183" s="259" t="s">
        <v>1</v>
      </c>
      <c r="F183" s="260" t="s">
        <v>1354</v>
      </c>
      <c r="G183" s="258"/>
      <c r="H183" s="261">
        <v>6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7" t="s">
        <v>184</v>
      </c>
      <c r="AU183" s="267" t="s">
        <v>85</v>
      </c>
      <c r="AV183" s="14" t="s">
        <v>85</v>
      </c>
      <c r="AW183" s="14" t="s">
        <v>34</v>
      </c>
      <c r="AX183" s="14" t="s">
        <v>77</v>
      </c>
      <c r="AY183" s="267" t="s">
        <v>173</v>
      </c>
    </row>
    <row r="184" s="15" customFormat="1">
      <c r="A184" s="15"/>
      <c r="B184" s="268"/>
      <c r="C184" s="269"/>
      <c r="D184" s="242" t="s">
        <v>184</v>
      </c>
      <c r="E184" s="270" t="s">
        <v>1</v>
      </c>
      <c r="F184" s="271" t="s">
        <v>187</v>
      </c>
      <c r="G184" s="269"/>
      <c r="H184" s="272">
        <v>6</v>
      </c>
      <c r="I184" s="273"/>
      <c r="J184" s="269"/>
      <c r="K184" s="269"/>
      <c r="L184" s="274"/>
      <c r="M184" s="275"/>
      <c r="N184" s="276"/>
      <c r="O184" s="276"/>
      <c r="P184" s="276"/>
      <c r="Q184" s="276"/>
      <c r="R184" s="276"/>
      <c r="S184" s="276"/>
      <c r="T184" s="27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8" t="s">
        <v>184</v>
      </c>
      <c r="AU184" s="278" t="s">
        <v>85</v>
      </c>
      <c r="AV184" s="15" t="s">
        <v>180</v>
      </c>
      <c r="AW184" s="15" t="s">
        <v>34</v>
      </c>
      <c r="AX184" s="15" t="s">
        <v>21</v>
      </c>
      <c r="AY184" s="278" t="s">
        <v>173</v>
      </c>
    </row>
    <row r="185" s="2" customFormat="1">
      <c r="A185" s="39"/>
      <c r="B185" s="40"/>
      <c r="C185" s="229" t="s">
        <v>26</v>
      </c>
      <c r="D185" s="229" t="s">
        <v>175</v>
      </c>
      <c r="E185" s="230" t="s">
        <v>1355</v>
      </c>
      <c r="F185" s="231" t="s">
        <v>1356</v>
      </c>
      <c r="G185" s="232" t="s">
        <v>178</v>
      </c>
      <c r="H185" s="233">
        <v>14</v>
      </c>
      <c r="I185" s="234"/>
      <c r="J185" s="235">
        <f>ROUND(I185*H185,2)</f>
        <v>0</v>
      </c>
      <c r="K185" s="231" t="s">
        <v>179</v>
      </c>
      <c r="L185" s="45"/>
      <c r="M185" s="236" t="s">
        <v>1</v>
      </c>
      <c r="N185" s="237" t="s">
        <v>42</v>
      </c>
      <c r="O185" s="92"/>
      <c r="P185" s="238">
        <f>O185*H185</f>
        <v>0</v>
      </c>
      <c r="Q185" s="238">
        <v>0.0019955099999999998</v>
      </c>
      <c r="R185" s="238">
        <f>Q185*H185</f>
        <v>0.027937139999999999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180</v>
      </c>
      <c r="AT185" s="240" t="s">
        <v>175</v>
      </c>
      <c r="AU185" s="240" t="s">
        <v>85</v>
      </c>
      <c r="AY185" s="18" t="s">
        <v>173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21</v>
      </c>
      <c r="BK185" s="241">
        <f>ROUND(I185*H185,2)</f>
        <v>0</v>
      </c>
      <c r="BL185" s="18" t="s">
        <v>180</v>
      </c>
      <c r="BM185" s="240" t="s">
        <v>1357</v>
      </c>
    </row>
    <row r="186" s="2" customFormat="1">
      <c r="A186" s="39"/>
      <c r="B186" s="40"/>
      <c r="C186" s="41"/>
      <c r="D186" s="242" t="s">
        <v>182</v>
      </c>
      <c r="E186" s="41"/>
      <c r="F186" s="243" t="s">
        <v>1358</v>
      </c>
      <c r="G186" s="41"/>
      <c r="H186" s="41"/>
      <c r="I186" s="244"/>
      <c r="J186" s="41"/>
      <c r="K186" s="41"/>
      <c r="L186" s="45"/>
      <c r="M186" s="245"/>
      <c r="N186" s="24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182</v>
      </c>
      <c r="AU186" s="18" t="s">
        <v>85</v>
      </c>
    </row>
    <row r="187" s="13" customFormat="1">
      <c r="A187" s="13"/>
      <c r="B187" s="247"/>
      <c r="C187" s="248"/>
      <c r="D187" s="242" t="s">
        <v>184</v>
      </c>
      <c r="E187" s="249" t="s">
        <v>1</v>
      </c>
      <c r="F187" s="250" t="s">
        <v>1359</v>
      </c>
      <c r="G187" s="248"/>
      <c r="H187" s="249" t="s">
        <v>1</v>
      </c>
      <c r="I187" s="251"/>
      <c r="J187" s="248"/>
      <c r="K187" s="248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184</v>
      </c>
      <c r="AU187" s="256" t="s">
        <v>85</v>
      </c>
      <c r="AV187" s="13" t="s">
        <v>21</v>
      </c>
      <c r="AW187" s="13" t="s">
        <v>34</v>
      </c>
      <c r="AX187" s="13" t="s">
        <v>77</v>
      </c>
      <c r="AY187" s="256" t="s">
        <v>173</v>
      </c>
    </row>
    <row r="188" s="14" customFormat="1">
      <c r="A188" s="14"/>
      <c r="B188" s="257"/>
      <c r="C188" s="258"/>
      <c r="D188" s="242" t="s">
        <v>184</v>
      </c>
      <c r="E188" s="259" t="s">
        <v>1</v>
      </c>
      <c r="F188" s="260" t="s">
        <v>1360</v>
      </c>
      <c r="G188" s="258"/>
      <c r="H188" s="261">
        <v>14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184</v>
      </c>
      <c r="AU188" s="267" t="s">
        <v>85</v>
      </c>
      <c r="AV188" s="14" t="s">
        <v>85</v>
      </c>
      <c r="AW188" s="14" t="s">
        <v>34</v>
      </c>
      <c r="AX188" s="14" t="s">
        <v>77</v>
      </c>
      <c r="AY188" s="267" t="s">
        <v>173</v>
      </c>
    </row>
    <row r="189" s="15" customFormat="1">
      <c r="A189" s="15"/>
      <c r="B189" s="268"/>
      <c r="C189" s="269"/>
      <c r="D189" s="242" t="s">
        <v>184</v>
      </c>
      <c r="E189" s="270" t="s">
        <v>1</v>
      </c>
      <c r="F189" s="271" t="s">
        <v>187</v>
      </c>
      <c r="G189" s="269"/>
      <c r="H189" s="272">
        <v>14</v>
      </c>
      <c r="I189" s="273"/>
      <c r="J189" s="269"/>
      <c r="K189" s="269"/>
      <c r="L189" s="274"/>
      <c r="M189" s="275"/>
      <c r="N189" s="276"/>
      <c r="O189" s="276"/>
      <c r="P189" s="276"/>
      <c r="Q189" s="276"/>
      <c r="R189" s="276"/>
      <c r="S189" s="276"/>
      <c r="T189" s="27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8" t="s">
        <v>184</v>
      </c>
      <c r="AU189" s="278" t="s">
        <v>85</v>
      </c>
      <c r="AV189" s="15" t="s">
        <v>180</v>
      </c>
      <c r="AW189" s="15" t="s">
        <v>34</v>
      </c>
      <c r="AX189" s="15" t="s">
        <v>21</v>
      </c>
      <c r="AY189" s="278" t="s">
        <v>173</v>
      </c>
    </row>
    <row r="190" s="2" customFormat="1">
      <c r="A190" s="39"/>
      <c r="B190" s="40"/>
      <c r="C190" s="229" t="s">
        <v>263</v>
      </c>
      <c r="D190" s="229" t="s">
        <v>175</v>
      </c>
      <c r="E190" s="230" t="s">
        <v>1361</v>
      </c>
      <c r="F190" s="231" t="s">
        <v>1362</v>
      </c>
      <c r="G190" s="232" t="s">
        <v>178</v>
      </c>
      <c r="H190" s="233">
        <v>14</v>
      </c>
      <c r="I190" s="234"/>
      <c r="J190" s="235">
        <f>ROUND(I190*H190,2)</f>
        <v>0</v>
      </c>
      <c r="K190" s="231" t="s">
        <v>179</v>
      </c>
      <c r="L190" s="45"/>
      <c r="M190" s="236" t="s">
        <v>1</v>
      </c>
      <c r="N190" s="237" t="s">
        <v>42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180</v>
      </c>
      <c r="AT190" s="240" t="s">
        <v>175</v>
      </c>
      <c r="AU190" s="240" t="s">
        <v>85</v>
      </c>
      <c r="AY190" s="18" t="s">
        <v>173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21</v>
      </c>
      <c r="BK190" s="241">
        <f>ROUND(I190*H190,2)</f>
        <v>0</v>
      </c>
      <c r="BL190" s="18" t="s">
        <v>180</v>
      </c>
      <c r="BM190" s="240" t="s">
        <v>1363</v>
      </c>
    </row>
    <row r="191" s="2" customFormat="1">
      <c r="A191" s="39"/>
      <c r="B191" s="40"/>
      <c r="C191" s="41"/>
      <c r="D191" s="242" t="s">
        <v>182</v>
      </c>
      <c r="E191" s="41"/>
      <c r="F191" s="243" t="s">
        <v>1364</v>
      </c>
      <c r="G191" s="41"/>
      <c r="H191" s="41"/>
      <c r="I191" s="244"/>
      <c r="J191" s="41"/>
      <c r="K191" s="41"/>
      <c r="L191" s="45"/>
      <c r="M191" s="245"/>
      <c r="N191" s="24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182</v>
      </c>
      <c r="AU191" s="18" t="s">
        <v>85</v>
      </c>
    </row>
    <row r="192" s="2" customFormat="1" ht="33" customHeight="1">
      <c r="A192" s="39"/>
      <c r="B192" s="40"/>
      <c r="C192" s="229" t="s">
        <v>270</v>
      </c>
      <c r="D192" s="229" t="s">
        <v>175</v>
      </c>
      <c r="E192" s="230" t="s">
        <v>259</v>
      </c>
      <c r="F192" s="231" t="s">
        <v>260</v>
      </c>
      <c r="G192" s="232" t="s">
        <v>210</v>
      </c>
      <c r="H192" s="233">
        <v>15.24</v>
      </c>
      <c r="I192" s="234"/>
      <c r="J192" s="235">
        <f>ROUND(I192*H192,2)</f>
        <v>0</v>
      </c>
      <c r="K192" s="231" t="s">
        <v>179</v>
      </c>
      <c r="L192" s="45"/>
      <c r="M192" s="236" t="s">
        <v>1</v>
      </c>
      <c r="N192" s="237" t="s">
        <v>42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180</v>
      </c>
      <c r="AT192" s="240" t="s">
        <v>175</v>
      </c>
      <c r="AU192" s="240" t="s">
        <v>85</v>
      </c>
      <c r="AY192" s="18" t="s">
        <v>173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21</v>
      </c>
      <c r="BK192" s="241">
        <f>ROUND(I192*H192,2)</f>
        <v>0</v>
      </c>
      <c r="BL192" s="18" t="s">
        <v>180</v>
      </c>
      <c r="BM192" s="240" t="s">
        <v>1365</v>
      </c>
    </row>
    <row r="193" s="2" customFormat="1">
      <c r="A193" s="39"/>
      <c r="B193" s="40"/>
      <c r="C193" s="41"/>
      <c r="D193" s="242" t="s">
        <v>182</v>
      </c>
      <c r="E193" s="41"/>
      <c r="F193" s="243" t="s">
        <v>262</v>
      </c>
      <c r="G193" s="41"/>
      <c r="H193" s="41"/>
      <c r="I193" s="244"/>
      <c r="J193" s="41"/>
      <c r="K193" s="41"/>
      <c r="L193" s="45"/>
      <c r="M193" s="245"/>
      <c r="N193" s="24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182</v>
      </c>
      <c r="AU193" s="18" t="s">
        <v>85</v>
      </c>
    </row>
    <row r="194" s="14" customFormat="1">
      <c r="A194" s="14"/>
      <c r="B194" s="257"/>
      <c r="C194" s="258"/>
      <c r="D194" s="242" t="s">
        <v>184</v>
      </c>
      <c r="E194" s="259" t="s">
        <v>1</v>
      </c>
      <c r="F194" s="260" t="s">
        <v>1366</v>
      </c>
      <c r="G194" s="258"/>
      <c r="H194" s="261">
        <v>15.24</v>
      </c>
      <c r="I194" s="262"/>
      <c r="J194" s="258"/>
      <c r="K194" s="258"/>
      <c r="L194" s="263"/>
      <c r="M194" s="264"/>
      <c r="N194" s="265"/>
      <c r="O194" s="265"/>
      <c r="P194" s="265"/>
      <c r="Q194" s="265"/>
      <c r="R194" s="265"/>
      <c r="S194" s="265"/>
      <c r="T194" s="26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7" t="s">
        <v>184</v>
      </c>
      <c r="AU194" s="267" t="s">
        <v>85</v>
      </c>
      <c r="AV194" s="14" t="s">
        <v>85</v>
      </c>
      <c r="AW194" s="14" t="s">
        <v>34</v>
      </c>
      <c r="AX194" s="14" t="s">
        <v>77</v>
      </c>
      <c r="AY194" s="267" t="s">
        <v>173</v>
      </c>
    </row>
    <row r="195" s="15" customFormat="1">
      <c r="A195" s="15"/>
      <c r="B195" s="268"/>
      <c r="C195" s="269"/>
      <c r="D195" s="242" t="s">
        <v>184</v>
      </c>
      <c r="E195" s="270" t="s">
        <v>1</v>
      </c>
      <c r="F195" s="271" t="s">
        <v>187</v>
      </c>
      <c r="G195" s="269"/>
      <c r="H195" s="272">
        <v>15.24</v>
      </c>
      <c r="I195" s="273"/>
      <c r="J195" s="269"/>
      <c r="K195" s="269"/>
      <c r="L195" s="274"/>
      <c r="M195" s="275"/>
      <c r="N195" s="276"/>
      <c r="O195" s="276"/>
      <c r="P195" s="276"/>
      <c r="Q195" s="276"/>
      <c r="R195" s="276"/>
      <c r="S195" s="276"/>
      <c r="T195" s="27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8" t="s">
        <v>184</v>
      </c>
      <c r="AU195" s="278" t="s">
        <v>85</v>
      </c>
      <c r="AV195" s="15" t="s">
        <v>180</v>
      </c>
      <c r="AW195" s="15" t="s">
        <v>34</v>
      </c>
      <c r="AX195" s="15" t="s">
        <v>21</v>
      </c>
      <c r="AY195" s="278" t="s">
        <v>173</v>
      </c>
    </row>
    <row r="196" s="2" customFormat="1">
      <c r="A196" s="39"/>
      <c r="B196" s="40"/>
      <c r="C196" s="229" t="s">
        <v>277</v>
      </c>
      <c r="D196" s="229" t="s">
        <v>175</v>
      </c>
      <c r="E196" s="230" t="s">
        <v>264</v>
      </c>
      <c r="F196" s="231" t="s">
        <v>265</v>
      </c>
      <c r="G196" s="232" t="s">
        <v>210</v>
      </c>
      <c r="H196" s="233">
        <v>198.12000000000001</v>
      </c>
      <c r="I196" s="234"/>
      <c r="J196" s="235">
        <f>ROUND(I196*H196,2)</f>
        <v>0</v>
      </c>
      <c r="K196" s="231" t="s">
        <v>179</v>
      </c>
      <c r="L196" s="45"/>
      <c r="M196" s="236" t="s">
        <v>1</v>
      </c>
      <c r="N196" s="237" t="s">
        <v>42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180</v>
      </c>
      <c r="AT196" s="240" t="s">
        <v>175</v>
      </c>
      <c r="AU196" s="240" t="s">
        <v>85</v>
      </c>
      <c r="AY196" s="18" t="s">
        <v>173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21</v>
      </c>
      <c r="BK196" s="241">
        <f>ROUND(I196*H196,2)</f>
        <v>0</v>
      </c>
      <c r="BL196" s="18" t="s">
        <v>180</v>
      </c>
      <c r="BM196" s="240" t="s">
        <v>1367</v>
      </c>
    </row>
    <row r="197" s="2" customFormat="1">
      <c r="A197" s="39"/>
      <c r="B197" s="40"/>
      <c r="C197" s="41"/>
      <c r="D197" s="242" t="s">
        <v>182</v>
      </c>
      <c r="E197" s="41"/>
      <c r="F197" s="243" t="s">
        <v>267</v>
      </c>
      <c r="G197" s="41"/>
      <c r="H197" s="41"/>
      <c r="I197" s="244"/>
      <c r="J197" s="41"/>
      <c r="K197" s="41"/>
      <c r="L197" s="45"/>
      <c r="M197" s="245"/>
      <c r="N197" s="24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182</v>
      </c>
      <c r="AU197" s="18" t="s">
        <v>85</v>
      </c>
    </row>
    <row r="198" s="2" customFormat="1">
      <c r="A198" s="39"/>
      <c r="B198" s="40"/>
      <c r="C198" s="41"/>
      <c r="D198" s="242" t="s">
        <v>197</v>
      </c>
      <c r="E198" s="41"/>
      <c r="F198" s="279" t="s">
        <v>1368</v>
      </c>
      <c r="G198" s="41"/>
      <c r="H198" s="41"/>
      <c r="I198" s="244"/>
      <c r="J198" s="41"/>
      <c r="K198" s="41"/>
      <c r="L198" s="45"/>
      <c r="M198" s="245"/>
      <c r="N198" s="24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197</v>
      </c>
      <c r="AU198" s="18" t="s">
        <v>85</v>
      </c>
    </row>
    <row r="199" s="14" customFormat="1">
      <c r="A199" s="14"/>
      <c r="B199" s="257"/>
      <c r="C199" s="258"/>
      <c r="D199" s="242" t="s">
        <v>184</v>
      </c>
      <c r="E199" s="259" t="s">
        <v>1</v>
      </c>
      <c r="F199" s="260" t="s">
        <v>1369</v>
      </c>
      <c r="G199" s="258"/>
      <c r="H199" s="261">
        <v>198.12000000000001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7" t="s">
        <v>184</v>
      </c>
      <c r="AU199" s="267" t="s">
        <v>85</v>
      </c>
      <c r="AV199" s="14" t="s">
        <v>85</v>
      </c>
      <c r="AW199" s="14" t="s">
        <v>34</v>
      </c>
      <c r="AX199" s="14" t="s">
        <v>77</v>
      </c>
      <c r="AY199" s="267" t="s">
        <v>173</v>
      </c>
    </row>
    <row r="200" s="15" customFormat="1">
      <c r="A200" s="15"/>
      <c r="B200" s="268"/>
      <c r="C200" s="269"/>
      <c r="D200" s="242" t="s">
        <v>184</v>
      </c>
      <c r="E200" s="270" t="s">
        <v>1</v>
      </c>
      <c r="F200" s="271" t="s">
        <v>187</v>
      </c>
      <c r="G200" s="269"/>
      <c r="H200" s="272">
        <v>198.12000000000001</v>
      </c>
      <c r="I200" s="273"/>
      <c r="J200" s="269"/>
      <c r="K200" s="269"/>
      <c r="L200" s="274"/>
      <c r="M200" s="275"/>
      <c r="N200" s="276"/>
      <c r="O200" s="276"/>
      <c r="P200" s="276"/>
      <c r="Q200" s="276"/>
      <c r="R200" s="276"/>
      <c r="S200" s="276"/>
      <c r="T200" s="277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8" t="s">
        <v>184</v>
      </c>
      <c r="AU200" s="278" t="s">
        <v>85</v>
      </c>
      <c r="AV200" s="15" t="s">
        <v>180</v>
      </c>
      <c r="AW200" s="15" t="s">
        <v>34</v>
      </c>
      <c r="AX200" s="15" t="s">
        <v>21</v>
      </c>
      <c r="AY200" s="278" t="s">
        <v>173</v>
      </c>
    </row>
    <row r="201" s="2" customFormat="1" ht="33" customHeight="1">
      <c r="A201" s="39"/>
      <c r="B201" s="40"/>
      <c r="C201" s="229" t="s">
        <v>282</v>
      </c>
      <c r="D201" s="229" t="s">
        <v>175</v>
      </c>
      <c r="E201" s="230" t="s">
        <v>283</v>
      </c>
      <c r="F201" s="231" t="s">
        <v>284</v>
      </c>
      <c r="G201" s="232" t="s">
        <v>251</v>
      </c>
      <c r="H201" s="233">
        <v>30.48</v>
      </c>
      <c r="I201" s="234"/>
      <c r="J201" s="235">
        <f>ROUND(I201*H201,2)</f>
        <v>0</v>
      </c>
      <c r="K201" s="231" t="s">
        <v>179</v>
      </c>
      <c r="L201" s="45"/>
      <c r="M201" s="236" t="s">
        <v>1</v>
      </c>
      <c r="N201" s="237" t="s">
        <v>42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180</v>
      </c>
      <c r="AT201" s="240" t="s">
        <v>175</v>
      </c>
      <c r="AU201" s="240" t="s">
        <v>85</v>
      </c>
      <c r="AY201" s="18" t="s">
        <v>173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21</v>
      </c>
      <c r="BK201" s="241">
        <f>ROUND(I201*H201,2)</f>
        <v>0</v>
      </c>
      <c r="BL201" s="18" t="s">
        <v>180</v>
      </c>
      <c r="BM201" s="240" t="s">
        <v>1370</v>
      </c>
    </row>
    <row r="202" s="2" customFormat="1">
      <c r="A202" s="39"/>
      <c r="B202" s="40"/>
      <c r="C202" s="41"/>
      <c r="D202" s="242" t="s">
        <v>182</v>
      </c>
      <c r="E202" s="41"/>
      <c r="F202" s="243" t="s">
        <v>286</v>
      </c>
      <c r="G202" s="41"/>
      <c r="H202" s="41"/>
      <c r="I202" s="244"/>
      <c r="J202" s="41"/>
      <c r="K202" s="41"/>
      <c r="L202" s="45"/>
      <c r="M202" s="245"/>
      <c r="N202" s="24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182</v>
      </c>
      <c r="AU202" s="18" t="s">
        <v>85</v>
      </c>
    </row>
    <row r="203" s="14" customFormat="1">
      <c r="A203" s="14"/>
      <c r="B203" s="257"/>
      <c r="C203" s="258"/>
      <c r="D203" s="242" t="s">
        <v>184</v>
      </c>
      <c r="E203" s="259" t="s">
        <v>1</v>
      </c>
      <c r="F203" s="260" t="s">
        <v>1371</v>
      </c>
      <c r="G203" s="258"/>
      <c r="H203" s="261">
        <v>30.48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7" t="s">
        <v>184</v>
      </c>
      <c r="AU203" s="267" t="s">
        <v>85</v>
      </c>
      <c r="AV203" s="14" t="s">
        <v>85</v>
      </c>
      <c r="AW203" s="14" t="s">
        <v>34</v>
      </c>
      <c r="AX203" s="14" t="s">
        <v>77</v>
      </c>
      <c r="AY203" s="267" t="s">
        <v>173</v>
      </c>
    </row>
    <row r="204" s="15" customFormat="1">
      <c r="A204" s="15"/>
      <c r="B204" s="268"/>
      <c r="C204" s="269"/>
      <c r="D204" s="242" t="s">
        <v>184</v>
      </c>
      <c r="E204" s="270" t="s">
        <v>1</v>
      </c>
      <c r="F204" s="271" t="s">
        <v>187</v>
      </c>
      <c r="G204" s="269"/>
      <c r="H204" s="272">
        <v>30.48</v>
      </c>
      <c r="I204" s="273"/>
      <c r="J204" s="269"/>
      <c r="K204" s="269"/>
      <c r="L204" s="274"/>
      <c r="M204" s="275"/>
      <c r="N204" s="276"/>
      <c r="O204" s="276"/>
      <c r="P204" s="276"/>
      <c r="Q204" s="276"/>
      <c r="R204" s="276"/>
      <c r="S204" s="276"/>
      <c r="T204" s="27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8" t="s">
        <v>184</v>
      </c>
      <c r="AU204" s="278" t="s">
        <v>85</v>
      </c>
      <c r="AV204" s="15" t="s">
        <v>180</v>
      </c>
      <c r="AW204" s="15" t="s">
        <v>34</v>
      </c>
      <c r="AX204" s="15" t="s">
        <v>21</v>
      </c>
      <c r="AY204" s="278" t="s">
        <v>173</v>
      </c>
    </row>
    <row r="205" s="2" customFormat="1">
      <c r="A205" s="39"/>
      <c r="B205" s="40"/>
      <c r="C205" s="229" t="s">
        <v>8</v>
      </c>
      <c r="D205" s="229" t="s">
        <v>175</v>
      </c>
      <c r="E205" s="230" t="s">
        <v>288</v>
      </c>
      <c r="F205" s="231" t="s">
        <v>289</v>
      </c>
      <c r="G205" s="232" t="s">
        <v>210</v>
      </c>
      <c r="H205" s="233">
        <v>3.8999999999999999</v>
      </c>
      <c r="I205" s="234"/>
      <c r="J205" s="235">
        <f>ROUND(I205*H205,2)</f>
        <v>0</v>
      </c>
      <c r="K205" s="231" t="s">
        <v>179</v>
      </c>
      <c r="L205" s="45"/>
      <c r="M205" s="236" t="s">
        <v>1</v>
      </c>
      <c r="N205" s="237" t="s">
        <v>42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180</v>
      </c>
      <c r="AT205" s="240" t="s">
        <v>175</v>
      </c>
      <c r="AU205" s="240" t="s">
        <v>85</v>
      </c>
      <c r="AY205" s="18" t="s">
        <v>173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21</v>
      </c>
      <c r="BK205" s="241">
        <f>ROUND(I205*H205,2)</f>
        <v>0</v>
      </c>
      <c r="BL205" s="18" t="s">
        <v>180</v>
      </c>
      <c r="BM205" s="240" t="s">
        <v>1372</v>
      </c>
    </row>
    <row r="206" s="2" customFormat="1">
      <c r="A206" s="39"/>
      <c r="B206" s="40"/>
      <c r="C206" s="41"/>
      <c r="D206" s="242" t="s">
        <v>182</v>
      </c>
      <c r="E206" s="41"/>
      <c r="F206" s="243" t="s">
        <v>291</v>
      </c>
      <c r="G206" s="41"/>
      <c r="H206" s="41"/>
      <c r="I206" s="244"/>
      <c r="J206" s="41"/>
      <c r="K206" s="41"/>
      <c r="L206" s="45"/>
      <c r="M206" s="245"/>
      <c r="N206" s="24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182</v>
      </c>
      <c r="AU206" s="18" t="s">
        <v>85</v>
      </c>
    </row>
    <row r="207" s="13" customFormat="1">
      <c r="A207" s="13"/>
      <c r="B207" s="247"/>
      <c r="C207" s="248"/>
      <c r="D207" s="242" t="s">
        <v>184</v>
      </c>
      <c r="E207" s="249" t="s">
        <v>1</v>
      </c>
      <c r="F207" s="250" t="s">
        <v>1373</v>
      </c>
      <c r="G207" s="248"/>
      <c r="H207" s="249" t="s">
        <v>1</v>
      </c>
      <c r="I207" s="251"/>
      <c r="J207" s="248"/>
      <c r="K207" s="248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184</v>
      </c>
      <c r="AU207" s="256" t="s">
        <v>85</v>
      </c>
      <c r="AV207" s="13" t="s">
        <v>21</v>
      </c>
      <c r="AW207" s="13" t="s">
        <v>34</v>
      </c>
      <c r="AX207" s="13" t="s">
        <v>77</v>
      </c>
      <c r="AY207" s="256" t="s">
        <v>173</v>
      </c>
    </row>
    <row r="208" s="14" customFormat="1">
      <c r="A208" s="14"/>
      <c r="B208" s="257"/>
      <c r="C208" s="258"/>
      <c r="D208" s="242" t="s">
        <v>184</v>
      </c>
      <c r="E208" s="259" t="s">
        <v>1</v>
      </c>
      <c r="F208" s="260" t="s">
        <v>1374</v>
      </c>
      <c r="G208" s="258"/>
      <c r="H208" s="261">
        <v>3.8999999999999999</v>
      </c>
      <c r="I208" s="262"/>
      <c r="J208" s="258"/>
      <c r="K208" s="258"/>
      <c r="L208" s="263"/>
      <c r="M208" s="264"/>
      <c r="N208" s="265"/>
      <c r="O208" s="265"/>
      <c r="P208" s="265"/>
      <c r="Q208" s="265"/>
      <c r="R208" s="265"/>
      <c r="S208" s="265"/>
      <c r="T208" s="26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7" t="s">
        <v>184</v>
      </c>
      <c r="AU208" s="267" t="s">
        <v>85</v>
      </c>
      <c r="AV208" s="14" t="s">
        <v>85</v>
      </c>
      <c r="AW208" s="14" t="s">
        <v>34</v>
      </c>
      <c r="AX208" s="14" t="s">
        <v>77</v>
      </c>
      <c r="AY208" s="267" t="s">
        <v>173</v>
      </c>
    </row>
    <row r="209" s="15" customFormat="1">
      <c r="A209" s="15"/>
      <c r="B209" s="268"/>
      <c r="C209" s="269"/>
      <c r="D209" s="242" t="s">
        <v>184</v>
      </c>
      <c r="E209" s="270" t="s">
        <v>1</v>
      </c>
      <c r="F209" s="271" t="s">
        <v>187</v>
      </c>
      <c r="G209" s="269"/>
      <c r="H209" s="272">
        <v>3.8999999999999999</v>
      </c>
      <c r="I209" s="273"/>
      <c r="J209" s="269"/>
      <c r="K209" s="269"/>
      <c r="L209" s="274"/>
      <c r="M209" s="275"/>
      <c r="N209" s="276"/>
      <c r="O209" s="276"/>
      <c r="P209" s="276"/>
      <c r="Q209" s="276"/>
      <c r="R209" s="276"/>
      <c r="S209" s="276"/>
      <c r="T209" s="277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8" t="s">
        <v>184</v>
      </c>
      <c r="AU209" s="278" t="s">
        <v>85</v>
      </c>
      <c r="AV209" s="15" t="s">
        <v>180</v>
      </c>
      <c r="AW209" s="15" t="s">
        <v>34</v>
      </c>
      <c r="AX209" s="15" t="s">
        <v>21</v>
      </c>
      <c r="AY209" s="278" t="s">
        <v>173</v>
      </c>
    </row>
    <row r="210" s="2" customFormat="1" ht="16.5" customHeight="1">
      <c r="A210" s="39"/>
      <c r="B210" s="40"/>
      <c r="C210" s="291" t="s">
        <v>294</v>
      </c>
      <c r="D210" s="291" t="s">
        <v>295</v>
      </c>
      <c r="E210" s="292" t="s">
        <v>1375</v>
      </c>
      <c r="F210" s="293" t="s">
        <v>1376</v>
      </c>
      <c r="G210" s="294" t="s">
        <v>251</v>
      </c>
      <c r="H210" s="295">
        <v>7.4100000000000001</v>
      </c>
      <c r="I210" s="296"/>
      <c r="J210" s="297">
        <f>ROUND(I210*H210,2)</f>
        <v>0</v>
      </c>
      <c r="K210" s="293" t="s">
        <v>179</v>
      </c>
      <c r="L210" s="298"/>
      <c r="M210" s="299" t="s">
        <v>1</v>
      </c>
      <c r="N210" s="300" t="s">
        <v>42</v>
      </c>
      <c r="O210" s="92"/>
      <c r="P210" s="238">
        <f>O210*H210</f>
        <v>0</v>
      </c>
      <c r="Q210" s="238">
        <v>1</v>
      </c>
      <c r="R210" s="238">
        <f>Q210*H210</f>
        <v>7.4100000000000001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238</v>
      </c>
      <c r="AT210" s="240" t="s">
        <v>295</v>
      </c>
      <c r="AU210" s="240" t="s">
        <v>85</v>
      </c>
      <c r="AY210" s="18" t="s">
        <v>173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21</v>
      </c>
      <c r="BK210" s="241">
        <f>ROUND(I210*H210,2)</f>
        <v>0</v>
      </c>
      <c r="BL210" s="18" t="s">
        <v>180</v>
      </c>
      <c r="BM210" s="240" t="s">
        <v>1377</v>
      </c>
    </row>
    <row r="211" s="2" customFormat="1">
      <c r="A211" s="39"/>
      <c r="B211" s="40"/>
      <c r="C211" s="41"/>
      <c r="D211" s="242" t="s">
        <v>182</v>
      </c>
      <c r="E211" s="41"/>
      <c r="F211" s="243" t="s">
        <v>1376</v>
      </c>
      <c r="G211" s="41"/>
      <c r="H211" s="41"/>
      <c r="I211" s="244"/>
      <c r="J211" s="41"/>
      <c r="K211" s="41"/>
      <c r="L211" s="45"/>
      <c r="M211" s="245"/>
      <c r="N211" s="24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182</v>
      </c>
      <c r="AU211" s="18" t="s">
        <v>85</v>
      </c>
    </row>
    <row r="212" s="14" customFormat="1">
      <c r="A212" s="14"/>
      <c r="B212" s="257"/>
      <c r="C212" s="258"/>
      <c r="D212" s="242" t="s">
        <v>184</v>
      </c>
      <c r="E212" s="259" t="s">
        <v>1</v>
      </c>
      <c r="F212" s="260" t="s">
        <v>1378</v>
      </c>
      <c r="G212" s="258"/>
      <c r="H212" s="261">
        <v>7.4100000000000001</v>
      </c>
      <c r="I212" s="262"/>
      <c r="J212" s="258"/>
      <c r="K212" s="258"/>
      <c r="L212" s="263"/>
      <c r="M212" s="264"/>
      <c r="N212" s="265"/>
      <c r="O212" s="265"/>
      <c r="P212" s="265"/>
      <c r="Q212" s="265"/>
      <c r="R212" s="265"/>
      <c r="S212" s="265"/>
      <c r="T212" s="26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7" t="s">
        <v>184</v>
      </c>
      <c r="AU212" s="267" t="s">
        <v>85</v>
      </c>
      <c r="AV212" s="14" t="s">
        <v>85</v>
      </c>
      <c r="AW212" s="14" t="s">
        <v>34</v>
      </c>
      <c r="AX212" s="14" t="s">
        <v>77</v>
      </c>
      <c r="AY212" s="267" t="s">
        <v>173</v>
      </c>
    </row>
    <row r="213" s="15" customFormat="1">
      <c r="A213" s="15"/>
      <c r="B213" s="268"/>
      <c r="C213" s="269"/>
      <c r="D213" s="242" t="s">
        <v>184</v>
      </c>
      <c r="E213" s="270" t="s">
        <v>1</v>
      </c>
      <c r="F213" s="271" t="s">
        <v>187</v>
      </c>
      <c r="G213" s="269"/>
      <c r="H213" s="272">
        <v>7.4100000000000001</v>
      </c>
      <c r="I213" s="273"/>
      <c r="J213" s="269"/>
      <c r="K213" s="269"/>
      <c r="L213" s="274"/>
      <c r="M213" s="275"/>
      <c r="N213" s="276"/>
      <c r="O213" s="276"/>
      <c r="P213" s="276"/>
      <c r="Q213" s="276"/>
      <c r="R213" s="276"/>
      <c r="S213" s="276"/>
      <c r="T213" s="277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8" t="s">
        <v>184</v>
      </c>
      <c r="AU213" s="278" t="s">
        <v>85</v>
      </c>
      <c r="AV213" s="15" t="s">
        <v>180</v>
      </c>
      <c r="AW213" s="15" t="s">
        <v>34</v>
      </c>
      <c r="AX213" s="15" t="s">
        <v>21</v>
      </c>
      <c r="AY213" s="278" t="s">
        <v>173</v>
      </c>
    </row>
    <row r="214" s="2" customFormat="1">
      <c r="A214" s="39"/>
      <c r="B214" s="40"/>
      <c r="C214" s="229" t="s">
        <v>301</v>
      </c>
      <c r="D214" s="229" t="s">
        <v>175</v>
      </c>
      <c r="E214" s="230" t="s">
        <v>302</v>
      </c>
      <c r="F214" s="231" t="s">
        <v>303</v>
      </c>
      <c r="G214" s="232" t="s">
        <v>178</v>
      </c>
      <c r="H214" s="233">
        <v>48</v>
      </c>
      <c r="I214" s="234"/>
      <c r="J214" s="235">
        <f>ROUND(I214*H214,2)</f>
        <v>0</v>
      </c>
      <c r="K214" s="231" t="s">
        <v>179</v>
      </c>
      <c r="L214" s="45"/>
      <c r="M214" s="236" t="s">
        <v>1</v>
      </c>
      <c r="N214" s="237" t="s">
        <v>42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180</v>
      </c>
      <c r="AT214" s="240" t="s">
        <v>175</v>
      </c>
      <c r="AU214" s="240" t="s">
        <v>85</v>
      </c>
      <c r="AY214" s="18" t="s">
        <v>173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21</v>
      </c>
      <c r="BK214" s="241">
        <f>ROUND(I214*H214,2)</f>
        <v>0</v>
      </c>
      <c r="BL214" s="18" t="s">
        <v>180</v>
      </c>
      <c r="BM214" s="240" t="s">
        <v>1379</v>
      </c>
    </row>
    <row r="215" s="2" customFormat="1">
      <c r="A215" s="39"/>
      <c r="B215" s="40"/>
      <c r="C215" s="41"/>
      <c r="D215" s="242" t="s">
        <v>182</v>
      </c>
      <c r="E215" s="41"/>
      <c r="F215" s="243" t="s">
        <v>305</v>
      </c>
      <c r="G215" s="41"/>
      <c r="H215" s="41"/>
      <c r="I215" s="244"/>
      <c r="J215" s="41"/>
      <c r="K215" s="41"/>
      <c r="L215" s="45"/>
      <c r="M215" s="245"/>
      <c r="N215" s="24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182</v>
      </c>
      <c r="AU215" s="18" t="s">
        <v>85</v>
      </c>
    </row>
    <row r="216" s="13" customFormat="1">
      <c r="A216" s="13"/>
      <c r="B216" s="247"/>
      <c r="C216" s="248"/>
      <c r="D216" s="242" t="s">
        <v>184</v>
      </c>
      <c r="E216" s="249" t="s">
        <v>1</v>
      </c>
      <c r="F216" s="250" t="s">
        <v>1326</v>
      </c>
      <c r="G216" s="248"/>
      <c r="H216" s="249" t="s">
        <v>1</v>
      </c>
      <c r="I216" s="251"/>
      <c r="J216" s="248"/>
      <c r="K216" s="248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184</v>
      </c>
      <c r="AU216" s="256" t="s">
        <v>85</v>
      </c>
      <c r="AV216" s="13" t="s">
        <v>21</v>
      </c>
      <c r="AW216" s="13" t="s">
        <v>34</v>
      </c>
      <c r="AX216" s="13" t="s">
        <v>77</v>
      </c>
      <c r="AY216" s="256" t="s">
        <v>173</v>
      </c>
    </row>
    <row r="217" s="13" customFormat="1">
      <c r="A217" s="13"/>
      <c r="B217" s="247"/>
      <c r="C217" s="248"/>
      <c r="D217" s="242" t="s">
        <v>184</v>
      </c>
      <c r="E217" s="249" t="s">
        <v>1</v>
      </c>
      <c r="F217" s="250" t="s">
        <v>543</v>
      </c>
      <c r="G217" s="248"/>
      <c r="H217" s="249" t="s">
        <v>1</v>
      </c>
      <c r="I217" s="251"/>
      <c r="J217" s="248"/>
      <c r="K217" s="248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184</v>
      </c>
      <c r="AU217" s="256" t="s">
        <v>85</v>
      </c>
      <c r="AV217" s="13" t="s">
        <v>21</v>
      </c>
      <c r="AW217" s="13" t="s">
        <v>34</v>
      </c>
      <c r="AX217" s="13" t="s">
        <v>77</v>
      </c>
      <c r="AY217" s="256" t="s">
        <v>173</v>
      </c>
    </row>
    <row r="218" s="14" customFormat="1">
      <c r="A218" s="14"/>
      <c r="B218" s="257"/>
      <c r="C218" s="258"/>
      <c r="D218" s="242" t="s">
        <v>184</v>
      </c>
      <c r="E218" s="259" t="s">
        <v>1</v>
      </c>
      <c r="F218" s="260" t="s">
        <v>1327</v>
      </c>
      <c r="G218" s="258"/>
      <c r="H218" s="261">
        <v>48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7" t="s">
        <v>184</v>
      </c>
      <c r="AU218" s="267" t="s">
        <v>85</v>
      </c>
      <c r="AV218" s="14" t="s">
        <v>85</v>
      </c>
      <c r="AW218" s="14" t="s">
        <v>34</v>
      </c>
      <c r="AX218" s="14" t="s">
        <v>77</v>
      </c>
      <c r="AY218" s="267" t="s">
        <v>173</v>
      </c>
    </row>
    <row r="219" s="15" customFormat="1">
      <c r="A219" s="15"/>
      <c r="B219" s="268"/>
      <c r="C219" s="269"/>
      <c r="D219" s="242" t="s">
        <v>184</v>
      </c>
      <c r="E219" s="270" t="s">
        <v>1</v>
      </c>
      <c r="F219" s="271" t="s">
        <v>187</v>
      </c>
      <c r="G219" s="269"/>
      <c r="H219" s="272">
        <v>48</v>
      </c>
      <c r="I219" s="273"/>
      <c r="J219" s="269"/>
      <c r="K219" s="269"/>
      <c r="L219" s="274"/>
      <c r="M219" s="275"/>
      <c r="N219" s="276"/>
      <c r="O219" s="276"/>
      <c r="P219" s="276"/>
      <c r="Q219" s="276"/>
      <c r="R219" s="276"/>
      <c r="S219" s="276"/>
      <c r="T219" s="27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8" t="s">
        <v>184</v>
      </c>
      <c r="AU219" s="278" t="s">
        <v>85</v>
      </c>
      <c r="AV219" s="15" t="s">
        <v>180</v>
      </c>
      <c r="AW219" s="15" t="s">
        <v>34</v>
      </c>
      <c r="AX219" s="15" t="s">
        <v>21</v>
      </c>
      <c r="AY219" s="278" t="s">
        <v>173</v>
      </c>
    </row>
    <row r="220" s="2" customFormat="1" ht="16.5" customHeight="1">
      <c r="A220" s="39"/>
      <c r="B220" s="40"/>
      <c r="C220" s="291" t="s">
        <v>306</v>
      </c>
      <c r="D220" s="291" t="s">
        <v>295</v>
      </c>
      <c r="E220" s="292" t="s">
        <v>307</v>
      </c>
      <c r="F220" s="293" t="s">
        <v>308</v>
      </c>
      <c r="G220" s="294" t="s">
        <v>309</v>
      </c>
      <c r="H220" s="295">
        <v>1.44</v>
      </c>
      <c r="I220" s="296"/>
      <c r="J220" s="297">
        <f>ROUND(I220*H220,2)</f>
        <v>0</v>
      </c>
      <c r="K220" s="293" t="s">
        <v>179</v>
      </c>
      <c r="L220" s="298"/>
      <c r="M220" s="299" t="s">
        <v>1</v>
      </c>
      <c r="N220" s="300" t="s">
        <v>42</v>
      </c>
      <c r="O220" s="92"/>
      <c r="P220" s="238">
        <f>O220*H220</f>
        <v>0</v>
      </c>
      <c r="Q220" s="238">
        <v>0.001</v>
      </c>
      <c r="R220" s="238">
        <f>Q220*H220</f>
        <v>0.0014399999999999999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238</v>
      </c>
      <c r="AT220" s="240" t="s">
        <v>295</v>
      </c>
      <c r="AU220" s="240" t="s">
        <v>85</v>
      </c>
      <c r="AY220" s="18" t="s">
        <v>173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21</v>
      </c>
      <c r="BK220" s="241">
        <f>ROUND(I220*H220,2)</f>
        <v>0</v>
      </c>
      <c r="BL220" s="18" t="s">
        <v>180</v>
      </c>
      <c r="BM220" s="240" t="s">
        <v>1380</v>
      </c>
    </row>
    <row r="221" s="2" customFormat="1">
      <c r="A221" s="39"/>
      <c r="B221" s="40"/>
      <c r="C221" s="41"/>
      <c r="D221" s="242" t="s">
        <v>182</v>
      </c>
      <c r="E221" s="41"/>
      <c r="F221" s="243" t="s">
        <v>308</v>
      </c>
      <c r="G221" s="41"/>
      <c r="H221" s="41"/>
      <c r="I221" s="244"/>
      <c r="J221" s="41"/>
      <c r="K221" s="41"/>
      <c r="L221" s="45"/>
      <c r="M221" s="245"/>
      <c r="N221" s="24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182</v>
      </c>
      <c r="AU221" s="18" t="s">
        <v>85</v>
      </c>
    </row>
    <row r="222" s="14" customFormat="1">
      <c r="A222" s="14"/>
      <c r="B222" s="257"/>
      <c r="C222" s="258"/>
      <c r="D222" s="242" t="s">
        <v>184</v>
      </c>
      <c r="E222" s="259" t="s">
        <v>1</v>
      </c>
      <c r="F222" s="260" t="s">
        <v>1381</v>
      </c>
      <c r="G222" s="258"/>
      <c r="H222" s="261">
        <v>1.44</v>
      </c>
      <c r="I222" s="262"/>
      <c r="J222" s="258"/>
      <c r="K222" s="258"/>
      <c r="L222" s="263"/>
      <c r="M222" s="264"/>
      <c r="N222" s="265"/>
      <c r="O222" s="265"/>
      <c r="P222" s="265"/>
      <c r="Q222" s="265"/>
      <c r="R222" s="265"/>
      <c r="S222" s="265"/>
      <c r="T222" s="26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7" t="s">
        <v>184</v>
      </c>
      <c r="AU222" s="267" t="s">
        <v>85</v>
      </c>
      <c r="AV222" s="14" t="s">
        <v>85</v>
      </c>
      <c r="AW222" s="14" t="s">
        <v>34</v>
      </c>
      <c r="AX222" s="14" t="s">
        <v>77</v>
      </c>
      <c r="AY222" s="267" t="s">
        <v>173</v>
      </c>
    </row>
    <row r="223" s="15" customFormat="1">
      <c r="A223" s="15"/>
      <c r="B223" s="268"/>
      <c r="C223" s="269"/>
      <c r="D223" s="242" t="s">
        <v>184</v>
      </c>
      <c r="E223" s="270" t="s">
        <v>1</v>
      </c>
      <c r="F223" s="271" t="s">
        <v>187</v>
      </c>
      <c r="G223" s="269"/>
      <c r="H223" s="272">
        <v>1.44</v>
      </c>
      <c r="I223" s="273"/>
      <c r="J223" s="269"/>
      <c r="K223" s="269"/>
      <c r="L223" s="274"/>
      <c r="M223" s="275"/>
      <c r="N223" s="276"/>
      <c r="O223" s="276"/>
      <c r="P223" s="276"/>
      <c r="Q223" s="276"/>
      <c r="R223" s="276"/>
      <c r="S223" s="276"/>
      <c r="T223" s="27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8" t="s">
        <v>184</v>
      </c>
      <c r="AU223" s="278" t="s">
        <v>85</v>
      </c>
      <c r="AV223" s="15" t="s">
        <v>180</v>
      </c>
      <c r="AW223" s="15" t="s">
        <v>34</v>
      </c>
      <c r="AX223" s="15" t="s">
        <v>21</v>
      </c>
      <c r="AY223" s="278" t="s">
        <v>173</v>
      </c>
    </row>
    <row r="224" s="2" customFormat="1">
      <c r="A224" s="39"/>
      <c r="B224" s="40"/>
      <c r="C224" s="229" t="s">
        <v>312</v>
      </c>
      <c r="D224" s="229" t="s">
        <v>175</v>
      </c>
      <c r="E224" s="230" t="s">
        <v>313</v>
      </c>
      <c r="F224" s="231" t="s">
        <v>314</v>
      </c>
      <c r="G224" s="232" t="s">
        <v>178</v>
      </c>
      <c r="H224" s="233">
        <v>2</v>
      </c>
      <c r="I224" s="234"/>
      <c r="J224" s="235">
        <f>ROUND(I224*H224,2)</f>
        <v>0</v>
      </c>
      <c r="K224" s="231" t="s">
        <v>179</v>
      </c>
      <c r="L224" s="45"/>
      <c r="M224" s="236" t="s">
        <v>1</v>
      </c>
      <c r="N224" s="237" t="s">
        <v>42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180</v>
      </c>
      <c r="AT224" s="240" t="s">
        <v>175</v>
      </c>
      <c r="AU224" s="240" t="s">
        <v>85</v>
      </c>
      <c r="AY224" s="18" t="s">
        <v>173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21</v>
      </c>
      <c r="BK224" s="241">
        <f>ROUND(I224*H224,2)</f>
        <v>0</v>
      </c>
      <c r="BL224" s="18" t="s">
        <v>180</v>
      </c>
      <c r="BM224" s="240" t="s">
        <v>1382</v>
      </c>
    </row>
    <row r="225" s="2" customFormat="1">
      <c r="A225" s="39"/>
      <c r="B225" s="40"/>
      <c r="C225" s="41"/>
      <c r="D225" s="242" t="s">
        <v>182</v>
      </c>
      <c r="E225" s="41"/>
      <c r="F225" s="243" t="s">
        <v>316</v>
      </c>
      <c r="G225" s="41"/>
      <c r="H225" s="41"/>
      <c r="I225" s="244"/>
      <c r="J225" s="41"/>
      <c r="K225" s="41"/>
      <c r="L225" s="45"/>
      <c r="M225" s="245"/>
      <c r="N225" s="24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182</v>
      </c>
      <c r="AU225" s="18" t="s">
        <v>85</v>
      </c>
    </row>
    <row r="226" s="13" customFormat="1">
      <c r="A226" s="13"/>
      <c r="B226" s="247"/>
      <c r="C226" s="248"/>
      <c r="D226" s="242" t="s">
        <v>184</v>
      </c>
      <c r="E226" s="249" t="s">
        <v>1</v>
      </c>
      <c r="F226" s="250" t="s">
        <v>1383</v>
      </c>
      <c r="G226" s="248"/>
      <c r="H226" s="249" t="s">
        <v>1</v>
      </c>
      <c r="I226" s="251"/>
      <c r="J226" s="248"/>
      <c r="K226" s="248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184</v>
      </c>
      <c r="AU226" s="256" t="s">
        <v>85</v>
      </c>
      <c r="AV226" s="13" t="s">
        <v>21</v>
      </c>
      <c r="AW226" s="13" t="s">
        <v>34</v>
      </c>
      <c r="AX226" s="13" t="s">
        <v>77</v>
      </c>
      <c r="AY226" s="256" t="s">
        <v>173</v>
      </c>
    </row>
    <row r="227" s="14" customFormat="1">
      <c r="A227" s="14"/>
      <c r="B227" s="257"/>
      <c r="C227" s="258"/>
      <c r="D227" s="242" t="s">
        <v>184</v>
      </c>
      <c r="E227" s="259" t="s">
        <v>1</v>
      </c>
      <c r="F227" s="260" t="s">
        <v>1340</v>
      </c>
      <c r="G227" s="258"/>
      <c r="H227" s="261">
        <v>2</v>
      </c>
      <c r="I227" s="262"/>
      <c r="J227" s="258"/>
      <c r="K227" s="258"/>
      <c r="L227" s="263"/>
      <c r="M227" s="264"/>
      <c r="N227" s="265"/>
      <c r="O227" s="265"/>
      <c r="P227" s="265"/>
      <c r="Q227" s="265"/>
      <c r="R227" s="265"/>
      <c r="S227" s="265"/>
      <c r="T227" s="26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7" t="s">
        <v>184</v>
      </c>
      <c r="AU227" s="267" t="s">
        <v>85</v>
      </c>
      <c r="AV227" s="14" t="s">
        <v>85</v>
      </c>
      <c r="AW227" s="14" t="s">
        <v>34</v>
      </c>
      <c r="AX227" s="14" t="s">
        <v>77</v>
      </c>
      <c r="AY227" s="267" t="s">
        <v>173</v>
      </c>
    </row>
    <row r="228" s="15" customFormat="1">
      <c r="A228" s="15"/>
      <c r="B228" s="268"/>
      <c r="C228" s="269"/>
      <c r="D228" s="242" t="s">
        <v>184</v>
      </c>
      <c r="E228" s="270" t="s">
        <v>1</v>
      </c>
      <c r="F228" s="271" t="s">
        <v>187</v>
      </c>
      <c r="G228" s="269"/>
      <c r="H228" s="272">
        <v>2</v>
      </c>
      <c r="I228" s="273"/>
      <c r="J228" s="269"/>
      <c r="K228" s="269"/>
      <c r="L228" s="274"/>
      <c r="M228" s="275"/>
      <c r="N228" s="276"/>
      <c r="O228" s="276"/>
      <c r="P228" s="276"/>
      <c r="Q228" s="276"/>
      <c r="R228" s="276"/>
      <c r="S228" s="276"/>
      <c r="T228" s="277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8" t="s">
        <v>184</v>
      </c>
      <c r="AU228" s="278" t="s">
        <v>85</v>
      </c>
      <c r="AV228" s="15" t="s">
        <v>180</v>
      </c>
      <c r="AW228" s="15" t="s">
        <v>34</v>
      </c>
      <c r="AX228" s="15" t="s">
        <v>21</v>
      </c>
      <c r="AY228" s="278" t="s">
        <v>173</v>
      </c>
    </row>
    <row r="229" s="12" customFormat="1" ht="22.8" customHeight="1">
      <c r="A229" s="12"/>
      <c r="B229" s="213"/>
      <c r="C229" s="214"/>
      <c r="D229" s="215" t="s">
        <v>76</v>
      </c>
      <c r="E229" s="227" t="s">
        <v>85</v>
      </c>
      <c r="F229" s="227" t="s">
        <v>319</v>
      </c>
      <c r="G229" s="214"/>
      <c r="H229" s="214"/>
      <c r="I229" s="217"/>
      <c r="J229" s="228">
        <f>BK229</f>
        <v>0</v>
      </c>
      <c r="K229" s="214"/>
      <c r="L229" s="219"/>
      <c r="M229" s="220"/>
      <c r="N229" s="221"/>
      <c r="O229" s="221"/>
      <c r="P229" s="222">
        <f>SUM(P230:P265)</f>
        <v>0</v>
      </c>
      <c r="Q229" s="221"/>
      <c r="R229" s="222">
        <f>SUM(R230:R265)</f>
        <v>52.274680984</v>
      </c>
      <c r="S229" s="221"/>
      <c r="T229" s="223">
        <f>SUM(T230:T265)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4" t="s">
        <v>21</v>
      </c>
      <c r="AT229" s="225" t="s">
        <v>76</v>
      </c>
      <c r="AU229" s="225" t="s">
        <v>21</v>
      </c>
      <c r="AY229" s="224" t="s">
        <v>173</v>
      </c>
      <c r="BK229" s="226">
        <f>SUM(BK230:BK265)</f>
        <v>0</v>
      </c>
    </row>
    <row r="230" s="2" customFormat="1" ht="33" customHeight="1">
      <c r="A230" s="39"/>
      <c r="B230" s="40"/>
      <c r="C230" s="229" t="s">
        <v>320</v>
      </c>
      <c r="D230" s="229" t="s">
        <v>175</v>
      </c>
      <c r="E230" s="230" t="s">
        <v>1384</v>
      </c>
      <c r="F230" s="231" t="s">
        <v>1385</v>
      </c>
      <c r="G230" s="232" t="s">
        <v>194</v>
      </c>
      <c r="H230" s="233">
        <v>34</v>
      </c>
      <c r="I230" s="234"/>
      <c r="J230" s="235">
        <f>ROUND(I230*H230,2)</f>
        <v>0</v>
      </c>
      <c r="K230" s="231" t="s">
        <v>179</v>
      </c>
      <c r="L230" s="45"/>
      <c r="M230" s="236" t="s">
        <v>1</v>
      </c>
      <c r="N230" s="237" t="s">
        <v>42</v>
      </c>
      <c r="O230" s="92"/>
      <c r="P230" s="238">
        <f>O230*H230</f>
        <v>0</v>
      </c>
      <c r="Q230" s="238">
        <v>1.5247660000000001</v>
      </c>
      <c r="R230" s="238">
        <f>Q230*H230</f>
        <v>51.842044000000001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180</v>
      </c>
      <c r="AT230" s="240" t="s">
        <v>175</v>
      </c>
      <c r="AU230" s="240" t="s">
        <v>85</v>
      </c>
      <c r="AY230" s="18" t="s">
        <v>173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21</v>
      </c>
      <c r="BK230" s="241">
        <f>ROUND(I230*H230,2)</f>
        <v>0</v>
      </c>
      <c r="BL230" s="18" t="s">
        <v>180</v>
      </c>
      <c r="BM230" s="240" t="s">
        <v>1386</v>
      </c>
    </row>
    <row r="231" s="2" customFormat="1">
      <c r="A231" s="39"/>
      <c r="B231" s="40"/>
      <c r="C231" s="41"/>
      <c r="D231" s="242" t="s">
        <v>182</v>
      </c>
      <c r="E231" s="41"/>
      <c r="F231" s="243" t="s">
        <v>1387</v>
      </c>
      <c r="G231" s="41"/>
      <c r="H231" s="41"/>
      <c r="I231" s="244"/>
      <c r="J231" s="41"/>
      <c r="K231" s="41"/>
      <c r="L231" s="45"/>
      <c r="M231" s="245"/>
      <c r="N231" s="24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182</v>
      </c>
      <c r="AU231" s="18" t="s">
        <v>85</v>
      </c>
    </row>
    <row r="232" s="14" customFormat="1">
      <c r="A232" s="14"/>
      <c r="B232" s="257"/>
      <c r="C232" s="258"/>
      <c r="D232" s="242" t="s">
        <v>184</v>
      </c>
      <c r="E232" s="259" t="s">
        <v>1</v>
      </c>
      <c r="F232" s="260" t="s">
        <v>1388</v>
      </c>
      <c r="G232" s="258"/>
      <c r="H232" s="261">
        <v>34</v>
      </c>
      <c r="I232" s="262"/>
      <c r="J232" s="258"/>
      <c r="K232" s="258"/>
      <c r="L232" s="263"/>
      <c r="M232" s="264"/>
      <c r="N232" s="265"/>
      <c r="O232" s="265"/>
      <c r="P232" s="265"/>
      <c r="Q232" s="265"/>
      <c r="R232" s="265"/>
      <c r="S232" s="265"/>
      <c r="T232" s="26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7" t="s">
        <v>184</v>
      </c>
      <c r="AU232" s="267" t="s">
        <v>85</v>
      </c>
      <c r="AV232" s="14" t="s">
        <v>85</v>
      </c>
      <c r="AW232" s="14" t="s">
        <v>34</v>
      </c>
      <c r="AX232" s="14" t="s">
        <v>77</v>
      </c>
      <c r="AY232" s="267" t="s">
        <v>173</v>
      </c>
    </row>
    <row r="233" s="15" customFormat="1">
      <c r="A233" s="15"/>
      <c r="B233" s="268"/>
      <c r="C233" s="269"/>
      <c r="D233" s="242" t="s">
        <v>184</v>
      </c>
      <c r="E233" s="270" t="s">
        <v>1</v>
      </c>
      <c r="F233" s="271" t="s">
        <v>187</v>
      </c>
      <c r="G233" s="269"/>
      <c r="H233" s="272">
        <v>34</v>
      </c>
      <c r="I233" s="273"/>
      <c r="J233" s="269"/>
      <c r="K233" s="269"/>
      <c r="L233" s="274"/>
      <c r="M233" s="275"/>
      <c r="N233" s="276"/>
      <c r="O233" s="276"/>
      <c r="P233" s="276"/>
      <c r="Q233" s="276"/>
      <c r="R233" s="276"/>
      <c r="S233" s="276"/>
      <c r="T233" s="27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8" t="s">
        <v>184</v>
      </c>
      <c r="AU233" s="278" t="s">
        <v>85</v>
      </c>
      <c r="AV233" s="15" t="s">
        <v>180</v>
      </c>
      <c r="AW233" s="15" t="s">
        <v>34</v>
      </c>
      <c r="AX233" s="15" t="s">
        <v>21</v>
      </c>
      <c r="AY233" s="278" t="s">
        <v>173</v>
      </c>
    </row>
    <row r="234" s="2" customFormat="1" ht="21.75" customHeight="1">
      <c r="A234" s="39"/>
      <c r="B234" s="40"/>
      <c r="C234" s="229" t="s">
        <v>7</v>
      </c>
      <c r="D234" s="229" t="s">
        <v>175</v>
      </c>
      <c r="E234" s="230" t="s">
        <v>920</v>
      </c>
      <c r="F234" s="231" t="s">
        <v>921</v>
      </c>
      <c r="G234" s="232" t="s">
        <v>210</v>
      </c>
      <c r="H234" s="233">
        <v>4.7999999999999998</v>
      </c>
      <c r="I234" s="234"/>
      <c r="J234" s="235">
        <f>ROUND(I234*H234,2)</f>
        <v>0</v>
      </c>
      <c r="K234" s="231" t="s">
        <v>179</v>
      </c>
      <c r="L234" s="45"/>
      <c r="M234" s="236" t="s">
        <v>1</v>
      </c>
      <c r="N234" s="237" t="s">
        <v>42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180</v>
      </c>
      <c r="AT234" s="240" t="s">
        <v>175</v>
      </c>
      <c r="AU234" s="240" t="s">
        <v>85</v>
      </c>
      <c r="AY234" s="18" t="s">
        <v>173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21</v>
      </c>
      <c r="BK234" s="241">
        <f>ROUND(I234*H234,2)</f>
        <v>0</v>
      </c>
      <c r="BL234" s="18" t="s">
        <v>180</v>
      </c>
      <c r="BM234" s="240" t="s">
        <v>1389</v>
      </c>
    </row>
    <row r="235" s="2" customFormat="1">
      <c r="A235" s="39"/>
      <c r="B235" s="40"/>
      <c r="C235" s="41"/>
      <c r="D235" s="242" t="s">
        <v>182</v>
      </c>
      <c r="E235" s="41"/>
      <c r="F235" s="243" t="s">
        <v>923</v>
      </c>
      <c r="G235" s="41"/>
      <c r="H235" s="41"/>
      <c r="I235" s="244"/>
      <c r="J235" s="41"/>
      <c r="K235" s="41"/>
      <c r="L235" s="45"/>
      <c r="M235" s="245"/>
      <c r="N235" s="24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182</v>
      </c>
      <c r="AU235" s="18" t="s">
        <v>85</v>
      </c>
    </row>
    <row r="236" s="13" customFormat="1">
      <c r="A236" s="13"/>
      <c r="B236" s="247"/>
      <c r="C236" s="248"/>
      <c r="D236" s="242" t="s">
        <v>184</v>
      </c>
      <c r="E236" s="249" t="s">
        <v>1</v>
      </c>
      <c r="F236" s="250" t="s">
        <v>1390</v>
      </c>
      <c r="G236" s="248"/>
      <c r="H236" s="249" t="s">
        <v>1</v>
      </c>
      <c r="I236" s="251"/>
      <c r="J236" s="248"/>
      <c r="K236" s="248"/>
      <c r="L236" s="252"/>
      <c r="M236" s="253"/>
      <c r="N236" s="254"/>
      <c r="O236" s="254"/>
      <c r="P236" s="254"/>
      <c r="Q236" s="254"/>
      <c r="R236" s="254"/>
      <c r="S236" s="254"/>
      <c r="T236" s="25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6" t="s">
        <v>184</v>
      </c>
      <c r="AU236" s="256" t="s">
        <v>85</v>
      </c>
      <c r="AV236" s="13" t="s">
        <v>21</v>
      </c>
      <c r="AW236" s="13" t="s">
        <v>34</v>
      </c>
      <c r="AX236" s="13" t="s">
        <v>77</v>
      </c>
      <c r="AY236" s="256" t="s">
        <v>173</v>
      </c>
    </row>
    <row r="237" s="13" customFormat="1">
      <c r="A237" s="13"/>
      <c r="B237" s="247"/>
      <c r="C237" s="248"/>
      <c r="D237" s="242" t="s">
        <v>184</v>
      </c>
      <c r="E237" s="249" t="s">
        <v>1</v>
      </c>
      <c r="F237" s="250" t="s">
        <v>1391</v>
      </c>
      <c r="G237" s="248"/>
      <c r="H237" s="249" t="s">
        <v>1</v>
      </c>
      <c r="I237" s="251"/>
      <c r="J237" s="248"/>
      <c r="K237" s="248"/>
      <c r="L237" s="252"/>
      <c r="M237" s="253"/>
      <c r="N237" s="254"/>
      <c r="O237" s="254"/>
      <c r="P237" s="254"/>
      <c r="Q237" s="254"/>
      <c r="R237" s="254"/>
      <c r="S237" s="254"/>
      <c r="T237" s="25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6" t="s">
        <v>184</v>
      </c>
      <c r="AU237" s="256" t="s">
        <v>85</v>
      </c>
      <c r="AV237" s="13" t="s">
        <v>21</v>
      </c>
      <c r="AW237" s="13" t="s">
        <v>34</v>
      </c>
      <c r="AX237" s="13" t="s">
        <v>77</v>
      </c>
      <c r="AY237" s="256" t="s">
        <v>173</v>
      </c>
    </row>
    <row r="238" s="14" customFormat="1">
      <c r="A238" s="14"/>
      <c r="B238" s="257"/>
      <c r="C238" s="258"/>
      <c r="D238" s="242" t="s">
        <v>184</v>
      </c>
      <c r="E238" s="259" t="s">
        <v>1</v>
      </c>
      <c r="F238" s="260" t="s">
        <v>1392</v>
      </c>
      <c r="G238" s="258"/>
      <c r="H238" s="261">
        <v>4.7999999999999998</v>
      </c>
      <c r="I238" s="262"/>
      <c r="J238" s="258"/>
      <c r="K238" s="258"/>
      <c r="L238" s="263"/>
      <c r="M238" s="264"/>
      <c r="N238" s="265"/>
      <c r="O238" s="265"/>
      <c r="P238" s="265"/>
      <c r="Q238" s="265"/>
      <c r="R238" s="265"/>
      <c r="S238" s="265"/>
      <c r="T238" s="26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7" t="s">
        <v>184</v>
      </c>
      <c r="AU238" s="267" t="s">
        <v>85</v>
      </c>
      <c r="AV238" s="14" t="s">
        <v>85</v>
      </c>
      <c r="AW238" s="14" t="s">
        <v>34</v>
      </c>
      <c r="AX238" s="14" t="s">
        <v>77</v>
      </c>
      <c r="AY238" s="267" t="s">
        <v>173</v>
      </c>
    </row>
    <row r="239" s="15" customFormat="1">
      <c r="A239" s="15"/>
      <c r="B239" s="268"/>
      <c r="C239" s="269"/>
      <c r="D239" s="242" t="s">
        <v>184</v>
      </c>
      <c r="E239" s="270" t="s">
        <v>1</v>
      </c>
      <c r="F239" s="271" t="s">
        <v>187</v>
      </c>
      <c r="G239" s="269"/>
      <c r="H239" s="272">
        <v>4.7999999999999998</v>
      </c>
      <c r="I239" s="273"/>
      <c r="J239" s="269"/>
      <c r="K239" s="269"/>
      <c r="L239" s="274"/>
      <c r="M239" s="275"/>
      <c r="N239" s="276"/>
      <c r="O239" s="276"/>
      <c r="P239" s="276"/>
      <c r="Q239" s="276"/>
      <c r="R239" s="276"/>
      <c r="S239" s="276"/>
      <c r="T239" s="27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8" t="s">
        <v>184</v>
      </c>
      <c r="AU239" s="278" t="s">
        <v>85</v>
      </c>
      <c r="AV239" s="15" t="s">
        <v>180</v>
      </c>
      <c r="AW239" s="15" t="s">
        <v>34</v>
      </c>
      <c r="AX239" s="15" t="s">
        <v>21</v>
      </c>
      <c r="AY239" s="278" t="s">
        <v>173</v>
      </c>
    </row>
    <row r="240" s="2" customFormat="1" ht="33" customHeight="1">
      <c r="A240" s="39"/>
      <c r="B240" s="40"/>
      <c r="C240" s="229" t="s">
        <v>335</v>
      </c>
      <c r="D240" s="229" t="s">
        <v>175</v>
      </c>
      <c r="E240" s="230" t="s">
        <v>331</v>
      </c>
      <c r="F240" s="231" t="s">
        <v>332</v>
      </c>
      <c r="G240" s="232" t="s">
        <v>210</v>
      </c>
      <c r="H240" s="233">
        <v>4.7999999999999998</v>
      </c>
      <c r="I240" s="234"/>
      <c r="J240" s="235">
        <f>ROUND(I240*H240,2)</f>
        <v>0</v>
      </c>
      <c r="K240" s="231" t="s">
        <v>179</v>
      </c>
      <c r="L240" s="45"/>
      <c r="M240" s="236" t="s">
        <v>1</v>
      </c>
      <c r="N240" s="237" t="s">
        <v>42</v>
      </c>
      <c r="O240" s="92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180</v>
      </c>
      <c r="AT240" s="240" t="s">
        <v>175</v>
      </c>
      <c r="AU240" s="240" t="s">
        <v>85</v>
      </c>
      <c r="AY240" s="18" t="s">
        <v>173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21</v>
      </c>
      <c r="BK240" s="241">
        <f>ROUND(I240*H240,2)</f>
        <v>0</v>
      </c>
      <c r="BL240" s="18" t="s">
        <v>180</v>
      </c>
      <c r="BM240" s="240" t="s">
        <v>1393</v>
      </c>
    </row>
    <row r="241" s="2" customFormat="1">
      <c r="A241" s="39"/>
      <c r="B241" s="40"/>
      <c r="C241" s="41"/>
      <c r="D241" s="242" t="s">
        <v>182</v>
      </c>
      <c r="E241" s="41"/>
      <c r="F241" s="243" t="s">
        <v>334</v>
      </c>
      <c r="G241" s="41"/>
      <c r="H241" s="41"/>
      <c r="I241" s="244"/>
      <c r="J241" s="41"/>
      <c r="K241" s="41"/>
      <c r="L241" s="45"/>
      <c r="M241" s="245"/>
      <c r="N241" s="24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182</v>
      </c>
      <c r="AU241" s="18" t="s">
        <v>85</v>
      </c>
    </row>
    <row r="242" s="2" customFormat="1" ht="16.5" customHeight="1">
      <c r="A242" s="39"/>
      <c r="B242" s="40"/>
      <c r="C242" s="229" t="s">
        <v>344</v>
      </c>
      <c r="D242" s="229" t="s">
        <v>175</v>
      </c>
      <c r="E242" s="230" t="s">
        <v>336</v>
      </c>
      <c r="F242" s="231" t="s">
        <v>337</v>
      </c>
      <c r="G242" s="232" t="s">
        <v>178</v>
      </c>
      <c r="H242" s="233">
        <v>0.26000000000000001</v>
      </c>
      <c r="I242" s="234"/>
      <c r="J242" s="235">
        <f>ROUND(I242*H242,2)</f>
        <v>0</v>
      </c>
      <c r="K242" s="231" t="s">
        <v>179</v>
      </c>
      <c r="L242" s="45"/>
      <c r="M242" s="236" t="s">
        <v>1</v>
      </c>
      <c r="N242" s="237" t="s">
        <v>42</v>
      </c>
      <c r="O242" s="92"/>
      <c r="P242" s="238">
        <f>O242*H242</f>
        <v>0</v>
      </c>
      <c r="Q242" s="238">
        <v>0.0014357</v>
      </c>
      <c r="R242" s="238">
        <f>Q242*H242</f>
        <v>0.00037328200000000001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180</v>
      </c>
      <c r="AT242" s="240" t="s">
        <v>175</v>
      </c>
      <c r="AU242" s="240" t="s">
        <v>85</v>
      </c>
      <c r="AY242" s="18" t="s">
        <v>173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21</v>
      </c>
      <c r="BK242" s="241">
        <f>ROUND(I242*H242,2)</f>
        <v>0</v>
      </c>
      <c r="BL242" s="18" t="s">
        <v>180</v>
      </c>
      <c r="BM242" s="240" t="s">
        <v>1394</v>
      </c>
    </row>
    <row r="243" s="2" customFormat="1">
      <c r="A243" s="39"/>
      <c r="B243" s="40"/>
      <c r="C243" s="41"/>
      <c r="D243" s="242" t="s">
        <v>182</v>
      </c>
      <c r="E243" s="41"/>
      <c r="F243" s="243" t="s">
        <v>339</v>
      </c>
      <c r="G243" s="41"/>
      <c r="H243" s="41"/>
      <c r="I243" s="244"/>
      <c r="J243" s="41"/>
      <c r="K243" s="41"/>
      <c r="L243" s="45"/>
      <c r="M243" s="245"/>
      <c r="N243" s="24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182</v>
      </c>
      <c r="AU243" s="18" t="s">
        <v>85</v>
      </c>
    </row>
    <row r="244" s="13" customFormat="1">
      <c r="A244" s="13"/>
      <c r="B244" s="247"/>
      <c r="C244" s="248"/>
      <c r="D244" s="242" t="s">
        <v>184</v>
      </c>
      <c r="E244" s="249" t="s">
        <v>1</v>
      </c>
      <c r="F244" s="250" t="s">
        <v>1395</v>
      </c>
      <c r="G244" s="248"/>
      <c r="H244" s="249" t="s">
        <v>1</v>
      </c>
      <c r="I244" s="251"/>
      <c r="J244" s="248"/>
      <c r="K244" s="248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184</v>
      </c>
      <c r="AU244" s="256" t="s">
        <v>85</v>
      </c>
      <c r="AV244" s="13" t="s">
        <v>21</v>
      </c>
      <c r="AW244" s="13" t="s">
        <v>34</v>
      </c>
      <c r="AX244" s="13" t="s">
        <v>77</v>
      </c>
      <c r="AY244" s="256" t="s">
        <v>173</v>
      </c>
    </row>
    <row r="245" s="14" customFormat="1">
      <c r="A245" s="14"/>
      <c r="B245" s="257"/>
      <c r="C245" s="258"/>
      <c r="D245" s="242" t="s">
        <v>184</v>
      </c>
      <c r="E245" s="259" t="s">
        <v>1</v>
      </c>
      <c r="F245" s="260" t="s">
        <v>1396</v>
      </c>
      <c r="G245" s="258"/>
      <c r="H245" s="261">
        <v>0.26000000000000001</v>
      </c>
      <c r="I245" s="262"/>
      <c r="J245" s="258"/>
      <c r="K245" s="258"/>
      <c r="L245" s="263"/>
      <c r="M245" s="264"/>
      <c r="N245" s="265"/>
      <c r="O245" s="265"/>
      <c r="P245" s="265"/>
      <c r="Q245" s="265"/>
      <c r="R245" s="265"/>
      <c r="S245" s="265"/>
      <c r="T245" s="26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7" t="s">
        <v>184</v>
      </c>
      <c r="AU245" s="267" t="s">
        <v>85</v>
      </c>
      <c r="AV245" s="14" t="s">
        <v>85</v>
      </c>
      <c r="AW245" s="14" t="s">
        <v>34</v>
      </c>
      <c r="AX245" s="14" t="s">
        <v>77</v>
      </c>
      <c r="AY245" s="267" t="s">
        <v>173</v>
      </c>
    </row>
    <row r="246" s="15" customFormat="1">
      <c r="A246" s="15"/>
      <c r="B246" s="268"/>
      <c r="C246" s="269"/>
      <c r="D246" s="242" t="s">
        <v>184</v>
      </c>
      <c r="E246" s="270" t="s">
        <v>1</v>
      </c>
      <c r="F246" s="271" t="s">
        <v>187</v>
      </c>
      <c r="G246" s="269"/>
      <c r="H246" s="272">
        <v>0.26000000000000001</v>
      </c>
      <c r="I246" s="273"/>
      <c r="J246" s="269"/>
      <c r="K246" s="269"/>
      <c r="L246" s="274"/>
      <c r="M246" s="275"/>
      <c r="N246" s="276"/>
      <c r="O246" s="276"/>
      <c r="P246" s="276"/>
      <c r="Q246" s="276"/>
      <c r="R246" s="276"/>
      <c r="S246" s="276"/>
      <c r="T246" s="27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8" t="s">
        <v>184</v>
      </c>
      <c r="AU246" s="278" t="s">
        <v>85</v>
      </c>
      <c r="AV246" s="15" t="s">
        <v>180</v>
      </c>
      <c r="AW246" s="15" t="s">
        <v>34</v>
      </c>
      <c r="AX246" s="15" t="s">
        <v>21</v>
      </c>
      <c r="AY246" s="278" t="s">
        <v>173</v>
      </c>
    </row>
    <row r="247" s="2" customFormat="1" ht="16.5" customHeight="1">
      <c r="A247" s="39"/>
      <c r="B247" s="40"/>
      <c r="C247" s="229" t="s">
        <v>349</v>
      </c>
      <c r="D247" s="229" t="s">
        <v>175</v>
      </c>
      <c r="E247" s="230" t="s">
        <v>345</v>
      </c>
      <c r="F247" s="231" t="s">
        <v>346</v>
      </c>
      <c r="G247" s="232" t="s">
        <v>178</v>
      </c>
      <c r="H247" s="233">
        <v>0.26000000000000001</v>
      </c>
      <c r="I247" s="234"/>
      <c r="J247" s="235">
        <f>ROUND(I247*H247,2)</f>
        <v>0</v>
      </c>
      <c r="K247" s="231" t="s">
        <v>179</v>
      </c>
      <c r="L247" s="45"/>
      <c r="M247" s="236" t="s">
        <v>1</v>
      </c>
      <c r="N247" s="237" t="s">
        <v>42</v>
      </c>
      <c r="O247" s="92"/>
      <c r="P247" s="238">
        <f>O247*H247</f>
        <v>0</v>
      </c>
      <c r="Q247" s="238">
        <v>3.6000000000000001E-05</v>
      </c>
      <c r="R247" s="238">
        <f>Q247*H247</f>
        <v>9.3600000000000002E-06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180</v>
      </c>
      <c r="AT247" s="240" t="s">
        <v>175</v>
      </c>
      <c r="AU247" s="240" t="s">
        <v>85</v>
      </c>
      <c r="AY247" s="18" t="s">
        <v>173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21</v>
      </c>
      <c r="BK247" s="241">
        <f>ROUND(I247*H247,2)</f>
        <v>0</v>
      </c>
      <c r="BL247" s="18" t="s">
        <v>180</v>
      </c>
      <c r="BM247" s="240" t="s">
        <v>1397</v>
      </c>
    </row>
    <row r="248" s="2" customFormat="1">
      <c r="A248" s="39"/>
      <c r="B248" s="40"/>
      <c r="C248" s="41"/>
      <c r="D248" s="242" t="s">
        <v>182</v>
      </c>
      <c r="E248" s="41"/>
      <c r="F248" s="243" t="s">
        <v>348</v>
      </c>
      <c r="G248" s="41"/>
      <c r="H248" s="41"/>
      <c r="I248" s="244"/>
      <c r="J248" s="41"/>
      <c r="K248" s="41"/>
      <c r="L248" s="45"/>
      <c r="M248" s="245"/>
      <c r="N248" s="24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182</v>
      </c>
      <c r="AU248" s="18" t="s">
        <v>85</v>
      </c>
    </row>
    <row r="249" s="2" customFormat="1">
      <c r="A249" s="39"/>
      <c r="B249" s="40"/>
      <c r="C249" s="229" t="s">
        <v>356</v>
      </c>
      <c r="D249" s="229" t="s">
        <v>175</v>
      </c>
      <c r="E249" s="230" t="s">
        <v>357</v>
      </c>
      <c r="F249" s="231" t="s">
        <v>358</v>
      </c>
      <c r="G249" s="232" t="s">
        <v>251</v>
      </c>
      <c r="H249" s="233">
        <v>0.39900000000000002</v>
      </c>
      <c r="I249" s="234"/>
      <c r="J249" s="235">
        <f>ROUND(I249*H249,2)</f>
        <v>0</v>
      </c>
      <c r="K249" s="231" t="s">
        <v>179</v>
      </c>
      <c r="L249" s="45"/>
      <c r="M249" s="236" t="s">
        <v>1</v>
      </c>
      <c r="N249" s="237" t="s">
        <v>42</v>
      </c>
      <c r="O249" s="92"/>
      <c r="P249" s="238">
        <f>O249*H249</f>
        <v>0</v>
      </c>
      <c r="Q249" s="238">
        <v>1.0597380000000001</v>
      </c>
      <c r="R249" s="238">
        <f>Q249*H249</f>
        <v>0.42283546200000005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180</v>
      </c>
      <c r="AT249" s="240" t="s">
        <v>175</v>
      </c>
      <c r="AU249" s="240" t="s">
        <v>85</v>
      </c>
      <c r="AY249" s="18" t="s">
        <v>173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21</v>
      </c>
      <c r="BK249" s="241">
        <f>ROUND(I249*H249,2)</f>
        <v>0</v>
      </c>
      <c r="BL249" s="18" t="s">
        <v>180</v>
      </c>
      <c r="BM249" s="240" t="s">
        <v>1398</v>
      </c>
    </row>
    <row r="250" s="2" customFormat="1">
      <c r="A250" s="39"/>
      <c r="B250" s="40"/>
      <c r="C250" s="41"/>
      <c r="D250" s="242" t="s">
        <v>182</v>
      </c>
      <c r="E250" s="41"/>
      <c r="F250" s="243" t="s">
        <v>360</v>
      </c>
      <c r="G250" s="41"/>
      <c r="H250" s="41"/>
      <c r="I250" s="244"/>
      <c r="J250" s="41"/>
      <c r="K250" s="41"/>
      <c r="L250" s="45"/>
      <c r="M250" s="245"/>
      <c r="N250" s="24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182</v>
      </c>
      <c r="AU250" s="18" t="s">
        <v>85</v>
      </c>
    </row>
    <row r="251" s="13" customFormat="1">
      <c r="A251" s="13"/>
      <c r="B251" s="247"/>
      <c r="C251" s="248"/>
      <c r="D251" s="242" t="s">
        <v>184</v>
      </c>
      <c r="E251" s="249" t="s">
        <v>1</v>
      </c>
      <c r="F251" s="250" t="s">
        <v>1399</v>
      </c>
      <c r="G251" s="248"/>
      <c r="H251" s="249" t="s">
        <v>1</v>
      </c>
      <c r="I251" s="251"/>
      <c r="J251" s="248"/>
      <c r="K251" s="248"/>
      <c r="L251" s="252"/>
      <c r="M251" s="253"/>
      <c r="N251" s="254"/>
      <c r="O251" s="254"/>
      <c r="P251" s="254"/>
      <c r="Q251" s="254"/>
      <c r="R251" s="254"/>
      <c r="S251" s="254"/>
      <c r="T251" s="25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6" t="s">
        <v>184</v>
      </c>
      <c r="AU251" s="256" t="s">
        <v>85</v>
      </c>
      <c r="AV251" s="13" t="s">
        <v>21</v>
      </c>
      <c r="AW251" s="13" t="s">
        <v>34</v>
      </c>
      <c r="AX251" s="13" t="s">
        <v>77</v>
      </c>
      <c r="AY251" s="256" t="s">
        <v>173</v>
      </c>
    </row>
    <row r="252" s="14" customFormat="1">
      <c r="A252" s="14"/>
      <c r="B252" s="257"/>
      <c r="C252" s="258"/>
      <c r="D252" s="242" t="s">
        <v>184</v>
      </c>
      <c r="E252" s="259" t="s">
        <v>1</v>
      </c>
      <c r="F252" s="260" t="s">
        <v>1400</v>
      </c>
      <c r="G252" s="258"/>
      <c r="H252" s="261">
        <v>0.39900000000000002</v>
      </c>
      <c r="I252" s="262"/>
      <c r="J252" s="258"/>
      <c r="K252" s="258"/>
      <c r="L252" s="263"/>
      <c r="M252" s="264"/>
      <c r="N252" s="265"/>
      <c r="O252" s="265"/>
      <c r="P252" s="265"/>
      <c r="Q252" s="265"/>
      <c r="R252" s="265"/>
      <c r="S252" s="265"/>
      <c r="T252" s="26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7" t="s">
        <v>184</v>
      </c>
      <c r="AU252" s="267" t="s">
        <v>85</v>
      </c>
      <c r="AV252" s="14" t="s">
        <v>85</v>
      </c>
      <c r="AW252" s="14" t="s">
        <v>34</v>
      </c>
      <c r="AX252" s="14" t="s">
        <v>77</v>
      </c>
      <c r="AY252" s="267" t="s">
        <v>173</v>
      </c>
    </row>
    <row r="253" s="15" customFormat="1">
      <c r="A253" s="15"/>
      <c r="B253" s="268"/>
      <c r="C253" s="269"/>
      <c r="D253" s="242" t="s">
        <v>184</v>
      </c>
      <c r="E253" s="270" t="s">
        <v>1</v>
      </c>
      <c r="F253" s="271" t="s">
        <v>187</v>
      </c>
      <c r="G253" s="269"/>
      <c r="H253" s="272">
        <v>0.39900000000000002</v>
      </c>
      <c r="I253" s="273"/>
      <c r="J253" s="269"/>
      <c r="K253" s="269"/>
      <c r="L253" s="274"/>
      <c r="M253" s="275"/>
      <c r="N253" s="276"/>
      <c r="O253" s="276"/>
      <c r="P253" s="276"/>
      <c r="Q253" s="276"/>
      <c r="R253" s="276"/>
      <c r="S253" s="276"/>
      <c r="T253" s="277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8" t="s">
        <v>184</v>
      </c>
      <c r="AU253" s="278" t="s">
        <v>85</v>
      </c>
      <c r="AV253" s="15" t="s">
        <v>180</v>
      </c>
      <c r="AW253" s="15" t="s">
        <v>34</v>
      </c>
      <c r="AX253" s="15" t="s">
        <v>21</v>
      </c>
      <c r="AY253" s="278" t="s">
        <v>173</v>
      </c>
    </row>
    <row r="254" s="2" customFormat="1">
      <c r="A254" s="39"/>
      <c r="B254" s="40"/>
      <c r="C254" s="229" t="s">
        <v>362</v>
      </c>
      <c r="D254" s="229" t="s">
        <v>175</v>
      </c>
      <c r="E254" s="230" t="s">
        <v>1401</v>
      </c>
      <c r="F254" s="231" t="s">
        <v>1402</v>
      </c>
      <c r="G254" s="232" t="s">
        <v>210</v>
      </c>
      <c r="H254" s="233">
        <v>0.64000000000000001</v>
      </c>
      <c r="I254" s="234"/>
      <c r="J254" s="235">
        <f>ROUND(I254*H254,2)</f>
        <v>0</v>
      </c>
      <c r="K254" s="231" t="s">
        <v>179</v>
      </c>
      <c r="L254" s="45"/>
      <c r="M254" s="236" t="s">
        <v>1</v>
      </c>
      <c r="N254" s="237" t="s">
        <v>42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180</v>
      </c>
      <c r="AT254" s="240" t="s">
        <v>175</v>
      </c>
      <c r="AU254" s="240" t="s">
        <v>85</v>
      </c>
      <c r="AY254" s="18" t="s">
        <v>173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21</v>
      </c>
      <c r="BK254" s="241">
        <f>ROUND(I254*H254,2)</f>
        <v>0</v>
      </c>
      <c r="BL254" s="18" t="s">
        <v>180</v>
      </c>
      <c r="BM254" s="240" t="s">
        <v>1403</v>
      </c>
    </row>
    <row r="255" s="2" customFormat="1">
      <c r="A255" s="39"/>
      <c r="B255" s="40"/>
      <c r="C255" s="41"/>
      <c r="D255" s="242" t="s">
        <v>182</v>
      </c>
      <c r="E255" s="41"/>
      <c r="F255" s="243" t="s">
        <v>1404</v>
      </c>
      <c r="G255" s="41"/>
      <c r="H255" s="41"/>
      <c r="I255" s="244"/>
      <c r="J255" s="41"/>
      <c r="K255" s="41"/>
      <c r="L255" s="45"/>
      <c r="M255" s="245"/>
      <c r="N255" s="24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182</v>
      </c>
      <c r="AU255" s="18" t="s">
        <v>85</v>
      </c>
    </row>
    <row r="256" s="14" customFormat="1">
      <c r="A256" s="14"/>
      <c r="B256" s="257"/>
      <c r="C256" s="258"/>
      <c r="D256" s="242" t="s">
        <v>184</v>
      </c>
      <c r="E256" s="259" t="s">
        <v>1</v>
      </c>
      <c r="F256" s="260" t="s">
        <v>1345</v>
      </c>
      <c r="G256" s="258"/>
      <c r="H256" s="261">
        <v>0.64000000000000001</v>
      </c>
      <c r="I256" s="262"/>
      <c r="J256" s="258"/>
      <c r="K256" s="258"/>
      <c r="L256" s="263"/>
      <c r="M256" s="264"/>
      <c r="N256" s="265"/>
      <c r="O256" s="265"/>
      <c r="P256" s="265"/>
      <c r="Q256" s="265"/>
      <c r="R256" s="265"/>
      <c r="S256" s="265"/>
      <c r="T256" s="26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7" t="s">
        <v>184</v>
      </c>
      <c r="AU256" s="267" t="s">
        <v>85</v>
      </c>
      <c r="AV256" s="14" t="s">
        <v>85</v>
      </c>
      <c r="AW256" s="14" t="s">
        <v>34</v>
      </c>
      <c r="AX256" s="14" t="s">
        <v>77</v>
      </c>
      <c r="AY256" s="267" t="s">
        <v>173</v>
      </c>
    </row>
    <row r="257" s="15" customFormat="1">
      <c r="A257" s="15"/>
      <c r="B257" s="268"/>
      <c r="C257" s="269"/>
      <c r="D257" s="242" t="s">
        <v>184</v>
      </c>
      <c r="E257" s="270" t="s">
        <v>1</v>
      </c>
      <c r="F257" s="271" t="s">
        <v>187</v>
      </c>
      <c r="G257" s="269"/>
      <c r="H257" s="272">
        <v>0.64000000000000001</v>
      </c>
      <c r="I257" s="273"/>
      <c r="J257" s="269"/>
      <c r="K257" s="269"/>
      <c r="L257" s="274"/>
      <c r="M257" s="275"/>
      <c r="N257" s="276"/>
      <c r="O257" s="276"/>
      <c r="P257" s="276"/>
      <c r="Q257" s="276"/>
      <c r="R257" s="276"/>
      <c r="S257" s="276"/>
      <c r="T257" s="27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8" t="s">
        <v>184</v>
      </c>
      <c r="AU257" s="278" t="s">
        <v>85</v>
      </c>
      <c r="AV257" s="15" t="s">
        <v>180</v>
      </c>
      <c r="AW257" s="15" t="s">
        <v>34</v>
      </c>
      <c r="AX257" s="15" t="s">
        <v>21</v>
      </c>
      <c r="AY257" s="278" t="s">
        <v>173</v>
      </c>
    </row>
    <row r="258" s="2" customFormat="1" ht="33" customHeight="1">
      <c r="A258" s="39"/>
      <c r="B258" s="40"/>
      <c r="C258" s="229" t="s">
        <v>369</v>
      </c>
      <c r="D258" s="229" t="s">
        <v>175</v>
      </c>
      <c r="E258" s="230" t="s">
        <v>1405</v>
      </c>
      <c r="F258" s="231" t="s">
        <v>1406</v>
      </c>
      <c r="G258" s="232" t="s">
        <v>210</v>
      </c>
      <c r="H258" s="233">
        <v>0.64000000000000001</v>
      </c>
      <c r="I258" s="234"/>
      <c r="J258" s="235">
        <f>ROUND(I258*H258,2)</f>
        <v>0</v>
      </c>
      <c r="K258" s="231" t="s">
        <v>179</v>
      </c>
      <c r="L258" s="45"/>
      <c r="M258" s="236" t="s">
        <v>1</v>
      </c>
      <c r="N258" s="237" t="s">
        <v>42</v>
      </c>
      <c r="O258" s="92"/>
      <c r="P258" s="238">
        <f>O258*H258</f>
        <v>0</v>
      </c>
      <c r="Q258" s="238">
        <v>0</v>
      </c>
      <c r="R258" s="238">
        <f>Q258*H258</f>
        <v>0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180</v>
      </c>
      <c r="AT258" s="240" t="s">
        <v>175</v>
      </c>
      <c r="AU258" s="240" t="s">
        <v>85</v>
      </c>
      <c r="AY258" s="18" t="s">
        <v>173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21</v>
      </c>
      <c r="BK258" s="241">
        <f>ROUND(I258*H258,2)</f>
        <v>0</v>
      </c>
      <c r="BL258" s="18" t="s">
        <v>180</v>
      </c>
      <c r="BM258" s="240" t="s">
        <v>1407</v>
      </c>
    </row>
    <row r="259" s="2" customFormat="1">
      <c r="A259" s="39"/>
      <c r="B259" s="40"/>
      <c r="C259" s="41"/>
      <c r="D259" s="242" t="s">
        <v>182</v>
      </c>
      <c r="E259" s="41"/>
      <c r="F259" s="243" t="s">
        <v>334</v>
      </c>
      <c r="G259" s="41"/>
      <c r="H259" s="41"/>
      <c r="I259" s="244"/>
      <c r="J259" s="41"/>
      <c r="K259" s="41"/>
      <c r="L259" s="45"/>
      <c r="M259" s="245"/>
      <c r="N259" s="24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182</v>
      </c>
      <c r="AU259" s="18" t="s">
        <v>85</v>
      </c>
    </row>
    <row r="260" s="2" customFormat="1" ht="16.5" customHeight="1">
      <c r="A260" s="39"/>
      <c r="B260" s="40"/>
      <c r="C260" s="229" t="s">
        <v>373</v>
      </c>
      <c r="D260" s="229" t="s">
        <v>175</v>
      </c>
      <c r="E260" s="230" t="s">
        <v>951</v>
      </c>
      <c r="F260" s="231" t="s">
        <v>952</v>
      </c>
      <c r="G260" s="232" t="s">
        <v>178</v>
      </c>
      <c r="H260" s="233">
        <v>6.4000000000000004</v>
      </c>
      <c r="I260" s="234"/>
      <c r="J260" s="235">
        <f>ROUND(I260*H260,2)</f>
        <v>0</v>
      </c>
      <c r="K260" s="231" t="s">
        <v>179</v>
      </c>
      <c r="L260" s="45"/>
      <c r="M260" s="236" t="s">
        <v>1</v>
      </c>
      <c r="N260" s="237" t="s">
        <v>42</v>
      </c>
      <c r="O260" s="92"/>
      <c r="P260" s="238">
        <f>O260*H260</f>
        <v>0</v>
      </c>
      <c r="Q260" s="238">
        <v>0.0014357</v>
      </c>
      <c r="R260" s="238">
        <f>Q260*H260</f>
        <v>0.0091884800000000006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180</v>
      </c>
      <c r="AT260" s="240" t="s">
        <v>175</v>
      </c>
      <c r="AU260" s="240" t="s">
        <v>85</v>
      </c>
      <c r="AY260" s="18" t="s">
        <v>173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21</v>
      </c>
      <c r="BK260" s="241">
        <f>ROUND(I260*H260,2)</f>
        <v>0</v>
      </c>
      <c r="BL260" s="18" t="s">
        <v>180</v>
      </c>
      <c r="BM260" s="240" t="s">
        <v>1408</v>
      </c>
    </row>
    <row r="261" s="2" customFormat="1">
      <c r="A261" s="39"/>
      <c r="B261" s="40"/>
      <c r="C261" s="41"/>
      <c r="D261" s="242" t="s">
        <v>182</v>
      </c>
      <c r="E261" s="41"/>
      <c r="F261" s="243" t="s">
        <v>954</v>
      </c>
      <c r="G261" s="41"/>
      <c r="H261" s="41"/>
      <c r="I261" s="244"/>
      <c r="J261" s="41"/>
      <c r="K261" s="41"/>
      <c r="L261" s="45"/>
      <c r="M261" s="245"/>
      <c r="N261" s="246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182</v>
      </c>
      <c r="AU261" s="18" t="s">
        <v>85</v>
      </c>
    </row>
    <row r="262" s="14" customFormat="1">
      <c r="A262" s="14"/>
      <c r="B262" s="257"/>
      <c r="C262" s="258"/>
      <c r="D262" s="242" t="s">
        <v>184</v>
      </c>
      <c r="E262" s="259" t="s">
        <v>1</v>
      </c>
      <c r="F262" s="260" t="s">
        <v>1409</v>
      </c>
      <c r="G262" s="258"/>
      <c r="H262" s="261">
        <v>6.4000000000000004</v>
      </c>
      <c r="I262" s="262"/>
      <c r="J262" s="258"/>
      <c r="K262" s="258"/>
      <c r="L262" s="263"/>
      <c r="M262" s="264"/>
      <c r="N262" s="265"/>
      <c r="O262" s="265"/>
      <c r="P262" s="265"/>
      <c r="Q262" s="265"/>
      <c r="R262" s="265"/>
      <c r="S262" s="265"/>
      <c r="T262" s="26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7" t="s">
        <v>184</v>
      </c>
      <c r="AU262" s="267" t="s">
        <v>85</v>
      </c>
      <c r="AV262" s="14" t="s">
        <v>85</v>
      </c>
      <c r="AW262" s="14" t="s">
        <v>34</v>
      </c>
      <c r="AX262" s="14" t="s">
        <v>77</v>
      </c>
      <c r="AY262" s="267" t="s">
        <v>173</v>
      </c>
    </row>
    <row r="263" s="15" customFormat="1">
      <c r="A263" s="15"/>
      <c r="B263" s="268"/>
      <c r="C263" s="269"/>
      <c r="D263" s="242" t="s">
        <v>184</v>
      </c>
      <c r="E263" s="270" t="s">
        <v>1</v>
      </c>
      <c r="F263" s="271" t="s">
        <v>187</v>
      </c>
      <c r="G263" s="269"/>
      <c r="H263" s="272">
        <v>6.4000000000000004</v>
      </c>
      <c r="I263" s="273"/>
      <c r="J263" s="269"/>
      <c r="K263" s="269"/>
      <c r="L263" s="274"/>
      <c r="M263" s="275"/>
      <c r="N263" s="276"/>
      <c r="O263" s="276"/>
      <c r="P263" s="276"/>
      <c r="Q263" s="276"/>
      <c r="R263" s="276"/>
      <c r="S263" s="276"/>
      <c r="T263" s="277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8" t="s">
        <v>184</v>
      </c>
      <c r="AU263" s="278" t="s">
        <v>85</v>
      </c>
      <c r="AV263" s="15" t="s">
        <v>180</v>
      </c>
      <c r="AW263" s="15" t="s">
        <v>34</v>
      </c>
      <c r="AX263" s="15" t="s">
        <v>21</v>
      </c>
      <c r="AY263" s="278" t="s">
        <v>173</v>
      </c>
    </row>
    <row r="264" s="2" customFormat="1" ht="16.5" customHeight="1">
      <c r="A264" s="39"/>
      <c r="B264" s="40"/>
      <c r="C264" s="229" t="s">
        <v>381</v>
      </c>
      <c r="D264" s="229" t="s">
        <v>175</v>
      </c>
      <c r="E264" s="230" t="s">
        <v>961</v>
      </c>
      <c r="F264" s="231" t="s">
        <v>962</v>
      </c>
      <c r="G264" s="232" t="s">
        <v>178</v>
      </c>
      <c r="H264" s="233">
        <v>6.4000000000000004</v>
      </c>
      <c r="I264" s="234"/>
      <c r="J264" s="235">
        <f>ROUND(I264*H264,2)</f>
        <v>0</v>
      </c>
      <c r="K264" s="231" t="s">
        <v>179</v>
      </c>
      <c r="L264" s="45"/>
      <c r="M264" s="236" t="s">
        <v>1</v>
      </c>
      <c r="N264" s="237" t="s">
        <v>42</v>
      </c>
      <c r="O264" s="92"/>
      <c r="P264" s="238">
        <f>O264*H264</f>
        <v>0</v>
      </c>
      <c r="Q264" s="238">
        <v>3.6000000000000001E-05</v>
      </c>
      <c r="R264" s="238">
        <f>Q264*H264</f>
        <v>0.00023040000000000002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180</v>
      </c>
      <c r="AT264" s="240" t="s">
        <v>175</v>
      </c>
      <c r="AU264" s="240" t="s">
        <v>85</v>
      </c>
      <c r="AY264" s="18" t="s">
        <v>173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21</v>
      </c>
      <c r="BK264" s="241">
        <f>ROUND(I264*H264,2)</f>
        <v>0</v>
      </c>
      <c r="BL264" s="18" t="s">
        <v>180</v>
      </c>
      <c r="BM264" s="240" t="s">
        <v>1410</v>
      </c>
    </row>
    <row r="265" s="2" customFormat="1">
      <c r="A265" s="39"/>
      <c r="B265" s="40"/>
      <c r="C265" s="41"/>
      <c r="D265" s="242" t="s">
        <v>182</v>
      </c>
      <c r="E265" s="41"/>
      <c r="F265" s="243" t="s">
        <v>964</v>
      </c>
      <c r="G265" s="41"/>
      <c r="H265" s="41"/>
      <c r="I265" s="244"/>
      <c r="J265" s="41"/>
      <c r="K265" s="41"/>
      <c r="L265" s="45"/>
      <c r="M265" s="245"/>
      <c r="N265" s="246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182</v>
      </c>
      <c r="AU265" s="18" t="s">
        <v>85</v>
      </c>
    </row>
    <row r="266" s="12" customFormat="1" ht="22.8" customHeight="1">
      <c r="A266" s="12"/>
      <c r="B266" s="213"/>
      <c r="C266" s="214"/>
      <c r="D266" s="215" t="s">
        <v>76</v>
      </c>
      <c r="E266" s="227" t="s">
        <v>91</v>
      </c>
      <c r="F266" s="227" t="s">
        <v>386</v>
      </c>
      <c r="G266" s="214"/>
      <c r="H266" s="214"/>
      <c r="I266" s="217"/>
      <c r="J266" s="228">
        <f>BK266</f>
        <v>0</v>
      </c>
      <c r="K266" s="214"/>
      <c r="L266" s="219"/>
      <c r="M266" s="220"/>
      <c r="N266" s="221"/>
      <c r="O266" s="221"/>
      <c r="P266" s="222">
        <f>SUM(P267:P395)</f>
        <v>0</v>
      </c>
      <c r="Q266" s="221"/>
      <c r="R266" s="222">
        <f>SUM(R267:R395)</f>
        <v>88.962638734999985</v>
      </c>
      <c r="S266" s="221"/>
      <c r="T266" s="223">
        <f>SUM(T267:T395)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24" t="s">
        <v>21</v>
      </c>
      <c r="AT266" s="225" t="s">
        <v>76</v>
      </c>
      <c r="AU266" s="225" t="s">
        <v>21</v>
      </c>
      <c r="AY266" s="224" t="s">
        <v>173</v>
      </c>
      <c r="BK266" s="226">
        <f>SUM(BK267:BK395)</f>
        <v>0</v>
      </c>
    </row>
    <row r="267" s="2" customFormat="1" ht="16.5" customHeight="1">
      <c r="A267" s="39"/>
      <c r="B267" s="40"/>
      <c r="C267" s="229" t="s">
        <v>387</v>
      </c>
      <c r="D267" s="229" t="s">
        <v>175</v>
      </c>
      <c r="E267" s="230" t="s">
        <v>971</v>
      </c>
      <c r="F267" s="231" t="s">
        <v>972</v>
      </c>
      <c r="G267" s="232" t="s">
        <v>210</v>
      </c>
      <c r="H267" s="233">
        <v>1.8799999999999999</v>
      </c>
      <c r="I267" s="234"/>
      <c r="J267" s="235">
        <f>ROUND(I267*H267,2)</f>
        <v>0</v>
      </c>
      <c r="K267" s="231" t="s">
        <v>179</v>
      </c>
      <c r="L267" s="45"/>
      <c r="M267" s="236" t="s">
        <v>1</v>
      </c>
      <c r="N267" s="237" t="s">
        <v>42</v>
      </c>
      <c r="O267" s="92"/>
      <c r="P267" s="238">
        <f>O267*H267</f>
        <v>0</v>
      </c>
      <c r="Q267" s="238">
        <v>0</v>
      </c>
      <c r="R267" s="238">
        <f>Q267*H267</f>
        <v>0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180</v>
      </c>
      <c r="AT267" s="240" t="s">
        <v>175</v>
      </c>
      <c r="AU267" s="240" t="s">
        <v>85</v>
      </c>
      <c r="AY267" s="18" t="s">
        <v>173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21</v>
      </c>
      <c r="BK267" s="241">
        <f>ROUND(I267*H267,2)</f>
        <v>0</v>
      </c>
      <c r="BL267" s="18" t="s">
        <v>180</v>
      </c>
      <c r="BM267" s="240" t="s">
        <v>1411</v>
      </c>
    </row>
    <row r="268" s="2" customFormat="1">
      <c r="A268" s="39"/>
      <c r="B268" s="40"/>
      <c r="C268" s="41"/>
      <c r="D268" s="242" t="s">
        <v>182</v>
      </c>
      <c r="E268" s="41"/>
      <c r="F268" s="243" t="s">
        <v>974</v>
      </c>
      <c r="G268" s="41"/>
      <c r="H268" s="41"/>
      <c r="I268" s="244"/>
      <c r="J268" s="41"/>
      <c r="K268" s="41"/>
      <c r="L268" s="45"/>
      <c r="M268" s="245"/>
      <c r="N268" s="246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182</v>
      </c>
      <c r="AU268" s="18" t="s">
        <v>85</v>
      </c>
    </row>
    <row r="269" s="13" customFormat="1">
      <c r="A269" s="13"/>
      <c r="B269" s="247"/>
      <c r="C269" s="248"/>
      <c r="D269" s="242" t="s">
        <v>184</v>
      </c>
      <c r="E269" s="249" t="s">
        <v>1</v>
      </c>
      <c r="F269" s="250" t="s">
        <v>1412</v>
      </c>
      <c r="G269" s="248"/>
      <c r="H269" s="249" t="s">
        <v>1</v>
      </c>
      <c r="I269" s="251"/>
      <c r="J269" s="248"/>
      <c r="K269" s="248"/>
      <c r="L269" s="252"/>
      <c r="M269" s="253"/>
      <c r="N269" s="254"/>
      <c r="O269" s="254"/>
      <c r="P269" s="254"/>
      <c r="Q269" s="254"/>
      <c r="R269" s="254"/>
      <c r="S269" s="254"/>
      <c r="T269" s="25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6" t="s">
        <v>184</v>
      </c>
      <c r="AU269" s="256" t="s">
        <v>85</v>
      </c>
      <c r="AV269" s="13" t="s">
        <v>21</v>
      </c>
      <c r="AW269" s="13" t="s">
        <v>34</v>
      </c>
      <c r="AX269" s="13" t="s">
        <v>77</v>
      </c>
      <c r="AY269" s="256" t="s">
        <v>173</v>
      </c>
    </row>
    <row r="270" s="14" customFormat="1">
      <c r="A270" s="14"/>
      <c r="B270" s="257"/>
      <c r="C270" s="258"/>
      <c r="D270" s="242" t="s">
        <v>184</v>
      </c>
      <c r="E270" s="259" t="s">
        <v>1</v>
      </c>
      <c r="F270" s="260" t="s">
        <v>1413</v>
      </c>
      <c r="G270" s="258"/>
      <c r="H270" s="261">
        <v>1.1000000000000001</v>
      </c>
      <c r="I270" s="262"/>
      <c r="J270" s="258"/>
      <c r="K270" s="258"/>
      <c r="L270" s="263"/>
      <c r="M270" s="264"/>
      <c r="N270" s="265"/>
      <c r="O270" s="265"/>
      <c r="P270" s="265"/>
      <c r="Q270" s="265"/>
      <c r="R270" s="265"/>
      <c r="S270" s="265"/>
      <c r="T270" s="26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7" t="s">
        <v>184</v>
      </c>
      <c r="AU270" s="267" t="s">
        <v>85</v>
      </c>
      <c r="AV270" s="14" t="s">
        <v>85</v>
      </c>
      <c r="AW270" s="14" t="s">
        <v>34</v>
      </c>
      <c r="AX270" s="14" t="s">
        <v>77</v>
      </c>
      <c r="AY270" s="267" t="s">
        <v>173</v>
      </c>
    </row>
    <row r="271" s="13" customFormat="1">
      <c r="A271" s="13"/>
      <c r="B271" s="247"/>
      <c r="C271" s="248"/>
      <c r="D271" s="242" t="s">
        <v>184</v>
      </c>
      <c r="E271" s="249" t="s">
        <v>1</v>
      </c>
      <c r="F271" s="250" t="s">
        <v>1414</v>
      </c>
      <c r="G271" s="248"/>
      <c r="H271" s="249" t="s">
        <v>1</v>
      </c>
      <c r="I271" s="251"/>
      <c r="J271" s="248"/>
      <c r="K271" s="248"/>
      <c r="L271" s="252"/>
      <c r="M271" s="253"/>
      <c r="N271" s="254"/>
      <c r="O271" s="254"/>
      <c r="P271" s="254"/>
      <c r="Q271" s="254"/>
      <c r="R271" s="254"/>
      <c r="S271" s="254"/>
      <c r="T271" s="25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6" t="s">
        <v>184</v>
      </c>
      <c r="AU271" s="256" t="s">
        <v>85</v>
      </c>
      <c r="AV271" s="13" t="s">
        <v>21</v>
      </c>
      <c r="AW271" s="13" t="s">
        <v>34</v>
      </c>
      <c r="AX271" s="13" t="s">
        <v>77</v>
      </c>
      <c r="AY271" s="256" t="s">
        <v>173</v>
      </c>
    </row>
    <row r="272" s="14" customFormat="1">
      <c r="A272" s="14"/>
      <c r="B272" s="257"/>
      <c r="C272" s="258"/>
      <c r="D272" s="242" t="s">
        <v>184</v>
      </c>
      <c r="E272" s="259" t="s">
        <v>1</v>
      </c>
      <c r="F272" s="260" t="s">
        <v>1415</v>
      </c>
      <c r="G272" s="258"/>
      <c r="H272" s="261">
        <v>0.78000000000000003</v>
      </c>
      <c r="I272" s="262"/>
      <c r="J272" s="258"/>
      <c r="K272" s="258"/>
      <c r="L272" s="263"/>
      <c r="M272" s="264"/>
      <c r="N272" s="265"/>
      <c r="O272" s="265"/>
      <c r="P272" s="265"/>
      <c r="Q272" s="265"/>
      <c r="R272" s="265"/>
      <c r="S272" s="265"/>
      <c r="T272" s="26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7" t="s">
        <v>184</v>
      </c>
      <c r="AU272" s="267" t="s">
        <v>85</v>
      </c>
      <c r="AV272" s="14" t="s">
        <v>85</v>
      </c>
      <c r="AW272" s="14" t="s">
        <v>34</v>
      </c>
      <c r="AX272" s="14" t="s">
        <v>77</v>
      </c>
      <c r="AY272" s="267" t="s">
        <v>173</v>
      </c>
    </row>
    <row r="273" s="15" customFormat="1">
      <c r="A273" s="15"/>
      <c r="B273" s="268"/>
      <c r="C273" s="269"/>
      <c r="D273" s="242" t="s">
        <v>184</v>
      </c>
      <c r="E273" s="270" t="s">
        <v>1</v>
      </c>
      <c r="F273" s="271" t="s">
        <v>187</v>
      </c>
      <c r="G273" s="269"/>
      <c r="H273" s="272">
        <v>1.8799999999999999</v>
      </c>
      <c r="I273" s="273"/>
      <c r="J273" s="269"/>
      <c r="K273" s="269"/>
      <c r="L273" s="274"/>
      <c r="M273" s="275"/>
      <c r="N273" s="276"/>
      <c r="O273" s="276"/>
      <c r="P273" s="276"/>
      <c r="Q273" s="276"/>
      <c r="R273" s="276"/>
      <c r="S273" s="276"/>
      <c r="T273" s="277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8" t="s">
        <v>184</v>
      </c>
      <c r="AU273" s="278" t="s">
        <v>85</v>
      </c>
      <c r="AV273" s="15" t="s">
        <v>180</v>
      </c>
      <c r="AW273" s="15" t="s">
        <v>34</v>
      </c>
      <c r="AX273" s="15" t="s">
        <v>21</v>
      </c>
      <c r="AY273" s="278" t="s">
        <v>173</v>
      </c>
    </row>
    <row r="274" s="2" customFormat="1">
      <c r="A274" s="39"/>
      <c r="B274" s="40"/>
      <c r="C274" s="229" t="s">
        <v>395</v>
      </c>
      <c r="D274" s="229" t="s">
        <v>175</v>
      </c>
      <c r="E274" s="230" t="s">
        <v>978</v>
      </c>
      <c r="F274" s="231" t="s">
        <v>979</v>
      </c>
      <c r="G274" s="232" t="s">
        <v>210</v>
      </c>
      <c r="H274" s="233">
        <v>1.8799999999999999</v>
      </c>
      <c r="I274" s="234"/>
      <c r="J274" s="235">
        <f>ROUND(I274*H274,2)</f>
        <v>0</v>
      </c>
      <c r="K274" s="231" t="s">
        <v>179</v>
      </c>
      <c r="L274" s="45"/>
      <c r="M274" s="236" t="s">
        <v>1</v>
      </c>
      <c r="N274" s="237" t="s">
        <v>42</v>
      </c>
      <c r="O274" s="92"/>
      <c r="P274" s="238">
        <f>O274*H274</f>
        <v>0</v>
      </c>
      <c r="Q274" s="238">
        <v>0</v>
      </c>
      <c r="R274" s="238">
        <f>Q274*H274</f>
        <v>0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180</v>
      </c>
      <c r="AT274" s="240" t="s">
        <v>175</v>
      </c>
      <c r="AU274" s="240" t="s">
        <v>85</v>
      </c>
      <c r="AY274" s="18" t="s">
        <v>173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21</v>
      </c>
      <c r="BK274" s="241">
        <f>ROUND(I274*H274,2)</f>
        <v>0</v>
      </c>
      <c r="BL274" s="18" t="s">
        <v>180</v>
      </c>
      <c r="BM274" s="240" t="s">
        <v>1416</v>
      </c>
    </row>
    <row r="275" s="2" customFormat="1">
      <c r="A275" s="39"/>
      <c r="B275" s="40"/>
      <c r="C275" s="41"/>
      <c r="D275" s="242" t="s">
        <v>182</v>
      </c>
      <c r="E275" s="41"/>
      <c r="F275" s="243" t="s">
        <v>981</v>
      </c>
      <c r="G275" s="41"/>
      <c r="H275" s="41"/>
      <c r="I275" s="244"/>
      <c r="J275" s="41"/>
      <c r="K275" s="41"/>
      <c r="L275" s="45"/>
      <c r="M275" s="245"/>
      <c r="N275" s="246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182</v>
      </c>
      <c r="AU275" s="18" t="s">
        <v>85</v>
      </c>
    </row>
    <row r="276" s="2" customFormat="1" ht="16.5" customHeight="1">
      <c r="A276" s="39"/>
      <c r="B276" s="40"/>
      <c r="C276" s="229" t="s">
        <v>410</v>
      </c>
      <c r="D276" s="229" t="s">
        <v>175</v>
      </c>
      <c r="E276" s="230" t="s">
        <v>994</v>
      </c>
      <c r="F276" s="231" t="s">
        <v>995</v>
      </c>
      <c r="G276" s="232" t="s">
        <v>178</v>
      </c>
      <c r="H276" s="233">
        <v>16.759</v>
      </c>
      <c r="I276" s="234"/>
      <c r="J276" s="235">
        <f>ROUND(I276*H276,2)</f>
        <v>0</v>
      </c>
      <c r="K276" s="231" t="s">
        <v>179</v>
      </c>
      <c r="L276" s="45"/>
      <c r="M276" s="236" t="s">
        <v>1</v>
      </c>
      <c r="N276" s="237" t="s">
        <v>42</v>
      </c>
      <c r="O276" s="92"/>
      <c r="P276" s="238">
        <f>O276*H276</f>
        <v>0</v>
      </c>
      <c r="Q276" s="238">
        <v>0.041744200000000002</v>
      </c>
      <c r="R276" s="238">
        <f>Q276*H276</f>
        <v>0.69959104780000003</v>
      </c>
      <c r="S276" s="238">
        <v>0</v>
      </c>
      <c r="T276" s="23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180</v>
      </c>
      <c r="AT276" s="240" t="s">
        <v>175</v>
      </c>
      <c r="AU276" s="240" t="s">
        <v>85</v>
      </c>
      <c r="AY276" s="18" t="s">
        <v>173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21</v>
      </c>
      <c r="BK276" s="241">
        <f>ROUND(I276*H276,2)</f>
        <v>0</v>
      </c>
      <c r="BL276" s="18" t="s">
        <v>180</v>
      </c>
      <c r="BM276" s="240" t="s">
        <v>1417</v>
      </c>
    </row>
    <row r="277" s="2" customFormat="1">
      <c r="A277" s="39"/>
      <c r="B277" s="40"/>
      <c r="C277" s="41"/>
      <c r="D277" s="242" t="s">
        <v>182</v>
      </c>
      <c r="E277" s="41"/>
      <c r="F277" s="243" t="s">
        <v>997</v>
      </c>
      <c r="G277" s="41"/>
      <c r="H277" s="41"/>
      <c r="I277" s="244"/>
      <c r="J277" s="41"/>
      <c r="K277" s="41"/>
      <c r="L277" s="45"/>
      <c r="M277" s="245"/>
      <c r="N277" s="24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182</v>
      </c>
      <c r="AU277" s="18" t="s">
        <v>85</v>
      </c>
    </row>
    <row r="278" s="13" customFormat="1">
      <c r="A278" s="13"/>
      <c r="B278" s="247"/>
      <c r="C278" s="248"/>
      <c r="D278" s="242" t="s">
        <v>184</v>
      </c>
      <c r="E278" s="249" t="s">
        <v>1</v>
      </c>
      <c r="F278" s="250" t="s">
        <v>1412</v>
      </c>
      <c r="G278" s="248"/>
      <c r="H278" s="249" t="s">
        <v>1</v>
      </c>
      <c r="I278" s="251"/>
      <c r="J278" s="248"/>
      <c r="K278" s="248"/>
      <c r="L278" s="252"/>
      <c r="M278" s="253"/>
      <c r="N278" s="254"/>
      <c r="O278" s="254"/>
      <c r="P278" s="254"/>
      <c r="Q278" s="254"/>
      <c r="R278" s="254"/>
      <c r="S278" s="254"/>
      <c r="T278" s="25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6" t="s">
        <v>184</v>
      </c>
      <c r="AU278" s="256" t="s">
        <v>85</v>
      </c>
      <c r="AV278" s="13" t="s">
        <v>21</v>
      </c>
      <c r="AW278" s="13" t="s">
        <v>34</v>
      </c>
      <c r="AX278" s="13" t="s">
        <v>77</v>
      </c>
      <c r="AY278" s="256" t="s">
        <v>173</v>
      </c>
    </row>
    <row r="279" s="14" customFormat="1">
      <c r="A279" s="14"/>
      <c r="B279" s="257"/>
      <c r="C279" s="258"/>
      <c r="D279" s="242" t="s">
        <v>184</v>
      </c>
      <c r="E279" s="259" t="s">
        <v>1</v>
      </c>
      <c r="F279" s="260" t="s">
        <v>1418</v>
      </c>
      <c r="G279" s="258"/>
      <c r="H279" s="261">
        <v>9.8309999999999995</v>
      </c>
      <c r="I279" s="262"/>
      <c r="J279" s="258"/>
      <c r="K279" s="258"/>
      <c r="L279" s="263"/>
      <c r="M279" s="264"/>
      <c r="N279" s="265"/>
      <c r="O279" s="265"/>
      <c r="P279" s="265"/>
      <c r="Q279" s="265"/>
      <c r="R279" s="265"/>
      <c r="S279" s="265"/>
      <c r="T279" s="26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7" t="s">
        <v>184</v>
      </c>
      <c r="AU279" s="267" t="s">
        <v>85</v>
      </c>
      <c r="AV279" s="14" t="s">
        <v>85</v>
      </c>
      <c r="AW279" s="14" t="s">
        <v>34</v>
      </c>
      <c r="AX279" s="14" t="s">
        <v>77</v>
      </c>
      <c r="AY279" s="267" t="s">
        <v>173</v>
      </c>
    </row>
    <row r="280" s="14" customFormat="1">
      <c r="A280" s="14"/>
      <c r="B280" s="257"/>
      <c r="C280" s="258"/>
      <c r="D280" s="242" t="s">
        <v>184</v>
      </c>
      <c r="E280" s="259" t="s">
        <v>1</v>
      </c>
      <c r="F280" s="260" t="s">
        <v>1419</v>
      </c>
      <c r="G280" s="258"/>
      <c r="H280" s="261">
        <v>0.40200000000000002</v>
      </c>
      <c r="I280" s="262"/>
      <c r="J280" s="258"/>
      <c r="K280" s="258"/>
      <c r="L280" s="263"/>
      <c r="M280" s="264"/>
      <c r="N280" s="265"/>
      <c r="O280" s="265"/>
      <c r="P280" s="265"/>
      <c r="Q280" s="265"/>
      <c r="R280" s="265"/>
      <c r="S280" s="265"/>
      <c r="T280" s="26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7" t="s">
        <v>184</v>
      </c>
      <c r="AU280" s="267" t="s">
        <v>85</v>
      </c>
      <c r="AV280" s="14" t="s">
        <v>85</v>
      </c>
      <c r="AW280" s="14" t="s">
        <v>34</v>
      </c>
      <c r="AX280" s="14" t="s">
        <v>77</v>
      </c>
      <c r="AY280" s="267" t="s">
        <v>173</v>
      </c>
    </row>
    <row r="281" s="13" customFormat="1">
      <c r="A281" s="13"/>
      <c r="B281" s="247"/>
      <c r="C281" s="248"/>
      <c r="D281" s="242" t="s">
        <v>184</v>
      </c>
      <c r="E281" s="249" t="s">
        <v>1</v>
      </c>
      <c r="F281" s="250" t="s">
        <v>1414</v>
      </c>
      <c r="G281" s="248"/>
      <c r="H281" s="249" t="s">
        <v>1</v>
      </c>
      <c r="I281" s="251"/>
      <c r="J281" s="248"/>
      <c r="K281" s="248"/>
      <c r="L281" s="252"/>
      <c r="M281" s="253"/>
      <c r="N281" s="254"/>
      <c r="O281" s="254"/>
      <c r="P281" s="254"/>
      <c r="Q281" s="254"/>
      <c r="R281" s="254"/>
      <c r="S281" s="254"/>
      <c r="T281" s="25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6" t="s">
        <v>184</v>
      </c>
      <c r="AU281" s="256" t="s">
        <v>85</v>
      </c>
      <c r="AV281" s="13" t="s">
        <v>21</v>
      </c>
      <c r="AW281" s="13" t="s">
        <v>34</v>
      </c>
      <c r="AX281" s="13" t="s">
        <v>77</v>
      </c>
      <c r="AY281" s="256" t="s">
        <v>173</v>
      </c>
    </row>
    <row r="282" s="14" customFormat="1">
      <c r="A282" s="14"/>
      <c r="B282" s="257"/>
      <c r="C282" s="258"/>
      <c r="D282" s="242" t="s">
        <v>184</v>
      </c>
      <c r="E282" s="259" t="s">
        <v>1</v>
      </c>
      <c r="F282" s="260" t="s">
        <v>1420</v>
      </c>
      <c r="G282" s="258"/>
      <c r="H282" s="261">
        <v>5.9539999999999997</v>
      </c>
      <c r="I282" s="262"/>
      <c r="J282" s="258"/>
      <c r="K282" s="258"/>
      <c r="L282" s="263"/>
      <c r="M282" s="264"/>
      <c r="N282" s="265"/>
      <c r="O282" s="265"/>
      <c r="P282" s="265"/>
      <c r="Q282" s="265"/>
      <c r="R282" s="265"/>
      <c r="S282" s="265"/>
      <c r="T282" s="26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7" t="s">
        <v>184</v>
      </c>
      <c r="AU282" s="267" t="s">
        <v>85</v>
      </c>
      <c r="AV282" s="14" t="s">
        <v>85</v>
      </c>
      <c r="AW282" s="14" t="s">
        <v>34</v>
      </c>
      <c r="AX282" s="14" t="s">
        <v>77</v>
      </c>
      <c r="AY282" s="267" t="s">
        <v>173</v>
      </c>
    </row>
    <row r="283" s="14" customFormat="1">
      <c r="A283" s="14"/>
      <c r="B283" s="257"/>
      <c r="C283" s="258"/>
      <c r="D283" s="242" t="s">
        <v>184</v>
      </c>
      <c r="E283" s="259" t="s">
        <v>1</v>
      </c>
      <c r="F283" s="260" t="s">
        <v>1421</v>
      </c>
      <c r="G283" s="258"/>
      <c r="H283" s="261">
        <v>0.57199999999999995</v>
      </c>
      <c r="I283" s="262"/>
      <c r="J283" s="258"/>
      <c r="K283" s="258"/>
      <c r="L283" s="263"/>
      <c r="M283" s="264"/>
      <c r="N283" s="265"/>
      <c r="O283" s="265"/>
      <c r="P283" s="265"/>
      <c r="Q283" s="265"/>
      <c r="R283" s="265"/>
      <c r="S283" s="265"/>
      <c r="T283" s="26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7" t="s">
        <v>184</v>
      </c>
      <c r="AU283" s="267" t="s">
        <v>85</v>
      </c>
      <c r="AV283" s="14" t="s">
        <v>85</v>
      </c>
      <c r="AW283" s="14" t="s">
        <v>34</v>
      </c>
      <c r="AX283" s="14" t="s">
        <v>77</v>
      </c>
      <c r="AY283" s="267" t="s">
        <v>173</v>
      </c>
    </row>
    <row r="284" s="15" customFormat="1">
      <c r="A284" s="15"/>
      <c r="B284" s="268"/>
      <c r="C284" s="269"/>
      <c r="D284" s="242" t="s">
        <v>184</v>
      </c>
      <c r="E284" s="270" t="s">
        <v>1</v>
      </c>
      <c r="F284" s="271" t="s">
        <v>187</v>
      </c>
      <c r="G284" s="269"/>
      <c r="H284" s="272">
        <v>16.759</v>
      </c>
      <c r="I284" s="273"/>
      <c r="J284" s="269"/>
      <c r="K284" s="269"/>
      <c r="L284" s="274"/>
      <c r="M284" s="275"/>
      <c r="N284" s="276"/>
      <c r="O284" s="276"/>
      <c r="P284" s="276"/>
      <c r="Q284" s="276"/>
      <c r="R284" s="276"/>
      <c r="S284" s="276"/>
      <c r="T284" s="27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8" t="s">
        <v>184</v>
      </c>
      <c r="AU284" s="278" t="s">
        <v>85</v>
      </c>
      <c r="AV284" s="15" t="s">
        <v>180</v>
      </c>
      <c r="AW284" s="15" t="s">
        <v>34</v>
      </c>
      <c r="AX284" s="15" t="s">
        <v>21</v>
      </c>
      <c r="AY284" s="278" t="s">
        <v>173</v>
      </c>
    </row>
    <row r="285" s="2" customFormat="1" ht="16.5" customHeight="1">
      <c r="A285" s="39"/>
      <c r="B285" s="40"/>
      <c r="C285" s="229" t="s">
        <v>415</v>
      </c>
      <c r="D285" s="229" t="s">
        <v>175</v>
      </c>
      <c r="E285" s="230" t="s">
        <v>1000</v>
      </c>
      <c r="F285" s="231" t="s">
        <v>1001</v>
      </c>
      <c r="G285" s="232" t="s">
        <v>178</v>
      </c>
      <c r="H285" s="233">
        <v>16.759</v>
      </c>
      <c r="I285" s="234"/>
      <c r="J285" s="235">
        <f>ROUND(I285*H285,2)</f>
        <v>0</v>
      </c>
      <c r="K285" s="231" t="s">
        <v>179</v>
      </c>
      <c r="L285" s="45"/>
      <c r="M285" s="236" t="s">
        <v>1</v>
      </c>
      <c r="N285" s="237" t="s">
        <v>42</v>
      </c>
      <c r="O285" s="92"/>
      <c r="P285" s="238">
        <f>O285*H285</f>
        <v>0</v>
      </c>
      <c r="Q285" s="238">
        <v>1.5E-05</v>
      </c>
      <c r="R285" s="238">
        <f>Q285*H285</f>
        <v>0.00025138500000000002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180</v>
      </c>
      <c r="AT285" s="240" t="s">
        <v>175</v>
      </c>
      <c r="AU285" s="240" t="s">
        <v>85</v>
      </c>
      <c r="AY285" s="18" t="s">
        <v>173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21</v>
      </c>
      <c r="BK285" s="241">
        <f>ROUND(I285*H285,2)</f>
        <v>0</v>
      </c>
      <c r="BL285" s="18" t="s">
        <v>180</v>
      </c>
      <c r="BM285" s="240" t="s">
        <v>1422</v>
      </c>
    </row>
    <row r="286" s="2" customFormat="1">
      <c r="A286" s="39"/>
      <c r="B286" s="40"/>
      <c r="C286" s="41"/>
      <c r="D286" s="242" t="s">
        <v>182</v>
      </c>
      <c r="E286" s="41"/>
      <c r="F286" s="243" t="s">
        <v>1003</v>
      </c>
      <c r="G286" s="41"/>
      <c r="H286" s="41"/>
      <c r="I286" s="244"/>
      <c r="J286" s="41"/>
      <c r="K286" s="41"/>
      <c r="L286" s="45"/>
      <c r="M286" s="245"/>
      <c r="N286" s="24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182</v>
      </c>
      <c r="AU286" s="18" t="s">
        <v>85</v>
      </c>
    </row>
    <row r="287" s="2" customFormat="1" ht="16.5" customHeight="1">
      <c r="A287" s="39"/>
      <c r="B287" s="40"/>
      <c r="C287" s="229" t="s">
        <v>422</v>
      </c>
      <c r="D287" s="229" t="s">
        <v>175</v>
      </c>
      <c r="E287" s="230" t="s">
        <v>1010</v>
      </c>
      <c r="F287" s="231" t="s">
        <v>1011</v>
      </c>
      <c r="G287" s="232" t="s">
        <v>251</v>
      </c>
      <c r="H287" s="233">
        <v>0.106</v>
      </c>
      <c r="I287" s="234"/>
      <c r="J287" s="235">
        <f>ROUND(I287*H287,2)</f>
        <v>0</v>
      </c>
      <c r="K287" s="231" t="s">
        <v>179</v>
      </c>
      <c r="L287" s="45"/>
      <c r="M287" s="236" t="s">
        <v>1</v>
      </c>
      <c r="N287" s="237" t="s">
        <v>42</v>
      </c>
      <c r="O287" s="92"/>
      <c r="P287" s="238">
        <f>O287*H287</f>
        <v>0</v>
      </c>
      <c r="Q287" s="238">
        <v>1.0487652000000001</v>
      </c>
      <c r="R287" s="238">
        <f>Q287*H287</f>
        <v>0.1111691112</v>
      </c>
      <c r="S287" s="238">
        <v>0</v>
      </c>
      <c r="T287" s="23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0" t="s">
        <v>180</v>
      </c>
      <c r="AT287" s="240" t="s">
        <v>175</v>
      </c>
      <c r="AU287" s="240" t="s">
        <v>85</v>
      </c>
      <c r="AY287" s="18" t="s">
        <v>173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8" t="s">
        <v>21</v>
      </c>
      <c r="BK287" s="241">
        <f>ROUND(I287*H287,2)</f>
        <v>0</v>
      </c>
      <c r="BL287" s="18" t="s">
        <v>180</v>
      </c>
      <c r="BM287" s="240" t="s">
        <v>1423</v>
      </c>
    </row>
    <row r="288" s="2" customFormat="1">
      <c r="A288" s="39"/>
      <c r="B288" s="40"/>
      <c r="C288" s="41"/>
      <c r="D288" s="242" t="s">
        <v>182</v>
      </c>
      <c r="E288" s="41"/>
      <c r="F288" s="243" t="s">
        <v>1013</v>
      </c>
      <c r="G288" s="41"/>
      <c r="H288" s="41"/>
      <c r="I288" s="244"/>
      <c r="J288" s="41"/>
      <c r="K288" s="41"/>
      <c r="L288" s="45"/>
      <c r="M288" s="245"/>
      <c r="N288" s="24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182</v>
      </c>
      <c r="AU288" s="18" t="s">
        <v>85</v>
      </c>
    </row>
    <row r="289" s="13" customFormat="1">
      <c r="A289" s="13"/>
      <c r="B289" s="247"/>
      <c r="C289" s="248"/>
      <c r="D289" s="242" t="s">
        <v>184</v>
      </c>
      <c r="E289" s="249" t="s">
        <v>1</v>
      </c>
      <c r="F289" s="250" t="s">
        <v>1424</v>
      </c>
      <c r="G289" s="248"/>
      <c r="H289" s="249" t="s">
        <v>1</v>
      </c>
      <c r="I289" s="251"/>
      <c r="J289" s="248"/>
      <c r="K289" s="248"/>
      <c r="L289" s="252"/>
      <c r="M289" s="253"/>
      <c r="N289" s="254"/>
      <c r="O289" s="254"/>
      <c r="P289" s="254"/>
      <c r="Q289" s="254"/>
      <c r="R289" s="254"/>
      <c r="S289" s="254"/>
      <c r="T289" s="25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6" t="s">
        <v>184</v>
      </c>
      <c r="AU289" s="256" t="s">
        <v>85</v>
      </c>
      <c r="AV289" s="13" t="s">
        <v>21</v>
      </c>
      <c r="AW289" s="13" t="s">
        <v>34</v>
      </c>
      <c r="AX289" s="13" t="s">
        <v>77</v>
      </c>
      <c r="AY289" s="256" t="s">
        <v>173</v>
      </c>
    </row>
    <row r="290" s="14" customFormat="1">
      <c r="A290" s="14"/>
      <c r="B290" s="257"/>
      <c r="C290" s="258"/>
      <c r="D290" s="242" t="s">
        <v>184</v>
      </c>
      <c r="E290" s="259" t="s">
        <v>1</v>
      </c>
      <c r="F290" s="260" t="s">
        <v>1425</v>
      </c>
      <c r="G290" s="258"/>
      <c r="H290" s="261">
        <v>0.106</v>
      </c>
      <c r="I290" s="262"/>
      <c r="J290" s="258"/>
      <c r="K290" s="258"/>
      <c r="L290" s="263"/>
      <c r="M290" s="264"/>
      <c r="N290" s="265"/>
      <c r="O290" s="265"/>
      <c r="P290" s="265"/>
      <c r="Q290" s="265"/>
      <c r="R290" s="265"/>
      <c r="S290" s="265"/>
      <c r="T290" s="26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7" t="s">
        <v>184</v>
      </c>
      <c r="AU290" s="267" t="s">
        <v>85</v>
      </c>
      <c r="AV290" s="14" t="s">
        <v>85</v>
      </c>
      <c r="AW290" s="14" t="s">
        <v>34</v>
      </c>
      <c r="AX290" s="14" t="s">
        <v>77</v>
      </c>
      <c r="AY290" s="267" t="s">
        <v>173</v>
      </c>
    </row>
    <row r="291" s="15" customFormat="1">
      <c r="A291" s="15"/>
      <c r="B291" s="268"/>
      <c r="C291" s="269"/>
      <c r="D291" s="242" t="s">
        <v>184</v>
      </c>
      <c r="E291" s="270" t="s">
        <v>1</v>
      </c>
      <c r="F291" s="271" t="s">
        <v>187</v>
      </c>
      <c r="G291" s="269"/>
      <c r="H291" s="272">
        <v>0.106</v>
      </c>
      <c r="I291" s="273"/>
      <c r="J291" s="269"/>
      <c r="K291" s="269"/>
      <c r="L291" s="274"/>
      <c r="M291" s="275"/>
      <c r="N291" s="276"/>
      <c r="O291" s="276"/>
      <c r="P291" s="276"/>
      <c r="Q291" s="276"/>
      <c r="R291" s="276"/>
      <c r="S291" s="276"/>
      <c r="T291" s="277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8" t="s">
        <v>184</v>
      </c>
      <c r="AU291" s="278" t="s">
        <v>85</v>
      </c>
      <c r="AV291" s="15" t="s">
        <v>180</v>
      </c>
      <c r="AW291" s="15" t="s">
        <v>34</v>
      </c>
      <c r="AX291" s="15" t="s">
        <v>21</v>
      </c>
      <c r="AY291" s="278" t="s">
        <v>173</v>
      </c>
    </row>
    <row r="292" s="2" customFormat="1" ht="16.5" customHeight="1">
      <c r="A292" s="39"/>
      <c r="B292" s="40"/>
      <c r="C292" s="229" t="s">
        <v>426</v>
      </c>
      <c r="D292" s="229" t="s">
        <v>175</v>
      </c>
      <c r="E292" s="230" t="s">
        <v>1044</v>
      </c>
      <c r="F292" s="231" t="s">
        <v>1045</v>
      </c>
      <c r="G292" s="232" t="s">
        <v>210</v>
      </c>
      <c r="H292" s="233">
        <v>8.0099999999999998</v>
      </c>
      <c r="I292" s="234"/>
      <c r="J292" s="235">
        <f>ROUND(I292*H292,2)</f>
        <v>0</v>
      </c>
      <c r="K292" s="231" t="s">
        <v>179</v>
      </c>
      <c r="L292" s="45"/>
      <c r="M292" s="236" t="s">
        <v>1</v>
      </c>
      <c r="N292" s="237" t="s">
        <v>42</v>
      </c>
      <c r="O292" s="92"/>
      <c r="P292" s="238">
        <f>O292*H292</f>
        <v>0</v>
      </c>
      <c r="Q292" s="238">
        <v>0</v>
      </c>
      <c r="R292" s="238">
        <f>Q292*H292</f>
        <v>0</v>
      </c>
      <c r="S292" s="238">
        <v>0</v>
      </c>
      <c r="T292" s="23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180</v>
      </c>
      <c r="AT292" s="240" t="s">
        <v>175</v>
      </c>
      <c r="AU292" s="240" t="s">
        <v>85</v>
      </c>
      <c r="AY292" s="18" t="s">
        <v>173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21</v>
      </c>
      <c r="BK292" s="241">
        <f>ROUND(I292*H292,2)</f>
        <v>0</v>
      </c>
      <c r="BL292" s="18" t="s">
        <v>180</v>
      </c>
      <c r="BM292" s="240" t="s">
        <v>1426</v>
      </c>
    </row>
    <row r="293" s="2" customFormat="1">
      <c r="A293" s="39"/>
      <c r="B293" s="40"/>
      <c r="C293" s="41"/>
      <c r="D293" s="242" t="s">
        <v>182</v>
      </c>
      <c r="E293" s="41"/>
      <c r="F293" s="243" t="s">
        <v>1047</v>
      </c>
      <c r="G293" s="41"/>
      <c r="H293" s="41"/>
      <c r="I293" s="244"/>
      <c r="J293" s="41"/>
      <c r="K293" s="41"/>
      <c r="L293" s="45"/>
      <c r="M293" s="245"/>
      <c r="N293" s="246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182</v>
      </c>
      <c r="AU293" s="18" t="s">
        <v>85</v>
      </c>
    </row>
    <row r="294" s="13" customFormat="1">
      <c r="A294" s="13"/>
      <c r="B294" s="247"/>
      <c r="C294" s="248"/>
      <c r="D294" s="242" t="s">
        <v>184</v>
      </c>
      <c r="E294" s="249" t="s">
        <v>1</v>
      </c>
      <c r="F294" s="250" t="s">
        <v>1427</v>
      </c>
      <c r="G294" s="248"/>
      <c r="H294" s="249" t="s">
        <v>1</v>
      </c>
      <c r="I294" s="251"/>
      <c r="J294" s="248"/>
      <c r="K294" s="248"/>
      <c r="L294" s="252"/>
      <c r="M294" s="253"/>
      <c r="N294" s="254"/>
      <c r="O294" s="254"/>
      <c r="P294" s="254"/>
      <c r="Q294" s="254"/>
      <c r="R294" s="254"/>
      <c r="S294" s="254"/>
      <c r="T294" s="25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6" t="s">
        <v>184</v>
      </c>
      <c r="AU294" s="256" t="s">
        <v>85</v>
      </c>
      <c r="AV294" s="13" t="s">
        <v>21</v>
      </c>
      <c r="AW294" s="13" t="s">
        <v>34</v>
      </c>
      <c r="AX294" s="13" t="s">
        <v>77</v>
      </c>
      <c r="AY294" s="256" t="s">
        <v>173</v>
      </c>
    </row>
    <row r="295" s="14" customFormat="1">
      <c r="A295" s="14"/>
      <c r="B295" s="257"/>
      <c r="C295" s="258"/>
      <c r="D295" s="242" t="s">
        <v>184</v>
      </c>
      <c r="E295" s="259" t="s">
        <v>1</v>
      </c>
      <c r="F295" s="260" t="s">
        <v>1428</v>
      </c>
      <c r="G295" s="258"/>
      <c r="H295" s="261">
        <v>5.9100000000000001</v>
      </c>
      <c r="I295" s="262"/>
      <c r="J295" s="258"/>
      <c r="K295" s="258"/>
      <c r="L295" s="263"/>
      <c r="M295" s="264"/>
      <c r="N295" s="265"/>
      <c r="O295" s="265"/>
      <c r="P295" s="265"/>
      <c r="Q295" s="265"/>
      <c r="R295" s="265"/>
      <c r="S295" s="265"/>
      <c r="T295" s="26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7" t="s">
        <v>184</v>
      </c>
      <c r="AU295" s="267" t="s">
        <v>85</v>
      </c>
      <c r="AV295" s="14" t="s">
        <v>85</v>
      </c>
      <c r="AW295" s="14" t="s">
        <v>34</v>
      </c>
      <c r="AX295" s="14" t="s">
        <v>77</v>
      </c>
      <c r="AY295" s="267" t="s">
        <v>173</v>
      </c>
    </row>
    <row r="296" s="13" customFormat="1">
      <c r="A296" s="13"/>
      <c r="B296" s="247"/>
      <c r="C296" s="248"/>
      <c r="D296" s="242" t="s">
        <v>184</v>
      </c>
      <c r="E296" s="249" t="s">
        <v>1</v>
      </c>
      <c r="F296" s="250" t="s">
        <v>1429</v>
      </c>
      <c r="G296" s="248"/>
      <c r="H296" s="249" t="s">
        <v>1</v>
      </c>
      <c r="I296" s="251"/>
      <c r="J296" s="248"/>
      <c r="K296" s="248"/>
      <c r="L296" s="252"/>
      <c r="M296" s="253"/>
      <c r="N296" s="254"/>
      <c r="O296" s="254"/>
      <c r="P296" s="254"/>
      <c r="Q296" s="254"/>
      <c r="R296" s="254"/>
      <c r="S296" s="254"/>
      <c r="T296" s="25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6" t="s">
        <v>184</v>
      </c>
      <c r="AU296" s="256" t="s">
        <v>85</v>
      </c>
      <c r="AV296" s="13" t="s">
        <v>21</v>
      </c>
      <c r="AW296" s="13" t="s">
        <v>34</v>
      </c>
      <c r="AX296" s="13" t="s">
        <v>77</v>
      </c>
      <c r="AY296" s="256" t="s">
        <v>173</v>
      </c>
    </row>
    <row r="297" s="14" customFormat="1">
      <c r="A297" s="14"/>
      <c r="B297" s="257"/>
      <c r="C297" s="258"/>
      <c r="D297" s="242" t="s">
        <v>184</v>
      </c>
      <c r="E297" s="259" t="s">
        <v>1</v>
      </c>
      <c r="F297" s="260" t="s">
        <v>1430</v>
      </c>
      <c r="G297" s="258"/>
      <c r="H297" s="261">
        <v>2.1000000000000001</v>
      </c>
      <c r="I297" s="262"/>
      <c r="J297" s="258"/>
      <c r="K297" s="258"/>
      <c r="L297" s="263"/>
      <c r="M297" s="264"/>
      <c r="N297" s="265"/>
      <c r="O297" s="265"/>
      <c r="P297" s="265"/>
      <c r="Q297" s="265"/>
      <c r="R297" s="265"/>
      <c r="S297" s="265"/>
      <c r="T297" s="26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7" t="s">
        <v>184</v>
      </c>
      <c r="AU297" s="267" t="s">
        <v>85</v>
      </c>
      <c r="AV297" s="14" t="s">
        <v>85</v>
      </c>
      <c r="AW297" s="14" t="s">
        <v>34</v>
      </c>
      <c r="AX297" s="14" t="s">
        <v>77</v>
      </c>
      <c r="AY297" s="267" t="s">
        <v>173</v>
      </c>
    </row>
    <row r="298" s="15" customFormat="1">
      <c r="A298" s="15"/>
      <c r="B298" s="268"/>
      <c r="C298" s="269"/>
      <c r="D298" s="242" t="s">
        <v>184</v>
      </c>
      <c r="E298" s="270" t="s">
        <v>1</v>
      </c>
      <c r="F298" s="271" t="s">
        <v>187</v>
      </c>
      <c r="G298" s="269"/>
      <c r="H298" s="272">
        <v>8.0099999999999998</v>
      </c>
      <c r="I298" s="273"/>
      <c r="J298" s="269"/>
      <c r="K298" s="269"/>
      <c r="L298" s="274"/>
      <c r="M298" s="275"/>
      <c r="N298" s="276"/>
      <c r="O298" s="276"/>
      <c r="P298" s="276"/>
      <c r="Q298" s="276"/>
      <c r="R298" s="276"/>
      <c r="S298" s="276"/>
      <c r="T298" s="277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8" t="s">
        <v>184</v>
      </c>
      <c r="AU298" s="278" t="s">
        <v>85</v>
      </c>
      <c r="AV298" s="15" t="s">
        <v>180</v>
      </c>
      <c r="AW298" s="15" t="s">
        <v>34</v>
      </c>
      <c r="AX298" s="15" t="s">
        <v>21</v>
      </c>
      <c r="AY298" s="278" t="s">
        <v>173</v>
      </c>
    </row>
    <row r="299" s="2" customFormat="1">
      <c r="A299" s="39"/>
      <c r="B299" s="40"/>
      <c r="C299" s="229" t="s">
        <v>433</v>
      </c>
      <c r="D299" s="229" t="s">
        <v>175</v>
      </c>
      <c r="E299" s="230" t="s">
        <v>1051</v>
      </c>
      <c r="F299" s="231" t="s">
        <v>1052</v>
      </c>
      <c r="G299" s="232" t="s">
        <v>210</v>
      </c>
      <c r="H299" s="233">
        <v>8.0099999999999998</v>
      </c>
      <c r="I299" s="234"/>
      <c r="J299" s="235">
        <f>ROUND(I299*H299,2)</f>
        <v>0</v>
      </c>
      <c r="K299" s="231" t="s">
        <v>179</v>
      </c>
      <c r="L299" s="45"/>
      <c r="M299" s="236" t="s">
        <v>1</v>
      </c>
      <c r="N299" s="237" t="s">
        <v>42</v>
      </c>
      <c r="O299" s="92"/>
      <c r="P299" s="238">
        <f>O299*H299</f>
        <v>0</v>
      </c>
      <c r="Q299" s="238">
        <v>0</v>
      </c>
      <c r="R299" s="238">
        <f>Q299*H299</f>
        <v>0</v>
      </c>
      <c r="S299" s="238">
        <v>0</v>
      </c>
      <c r="T299" s="23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0" t="s">
        <v>180</v>
      </c>
      <c r="AT299" s="240" t="s">
        <v>175</v>
      </c>
      <c r="AU299" s="240" t="s">
        <v>85</v>
      </c>
      <c r="AY299" s="18" t="s">
        <v>173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8" t="s">
        <v>21</v>
      </c>
      <c r="BK299" s="241">
        <f>ROUND(I299*H299,2)</f>
        <v>0</v>
      </c>
      <c r="BL299" s="18" t="s">
        <v>180</v>
      </c>
      <c r="BM299" s="240" t="s">
        <v>1431</v>
      </c>
    </row>
    <row r="300" s="2" customFormat="1">
      <c r="A300" s="39"/>
      <c r="B300" s="40"/>
      <c r="C300" s="41"/>
      <c r="D300" s="242" t="s">
        <v>182</v>
      </c>
      <c r="E300" s="41"/>
      <c r="F300" s="243" t="s">
        <v>1054</v>
      </c>
      <c r="G300" s="41"/>
      <c r="H300" s="41"/>
      <c r="I300" s="244"/>
      <c r="J300" s="41"/>
      <c r="K300" s="41"/>
      <c r="L300" s="45"/>
      <c r="M300" s="245"/>
      <c r="N300" s="24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182</v>
      </c>
      <c r="AU300" s="18" t="s">
        <v>85</v>
      </c>
    </row>
    <row r="301" s="2" customFormat="1">
      <c r="A301" s="39"/>
      <c r="B301" s="40"/>
      <c r="C301" s="229" t="s">
        <v>438</v>
      </c>
      <c r="D301" s="229" t="s">
        <v>175</v>
      </c>
      <c r="E301" s="230" t="s">
        <v>1055</v>
      </c>
      <c r="F301" s="231" t="s">
        <v>1056</v>
      </c>
      <c r="G301" s="232" t="s">
        <v>178</v>
      </c>
      <c r="H301" s="233">
        <v>28.109999999999999</v>
      </c>
      <c r="I301" s="234"/>
      <c r="J301" s="235">
        <f>ROUND(I301*H301,2)</f>
        <v>0</v>
      </c>
      <c r="K301" s="231" t="s">
        <v>179</v>
      </c>
      <c r="L301" s="45"/>
      <c r="M301" s="236" t="s">
        <v>1</v>
      </c>
      <c r="N301" s="237" t="s">
        <v>42</v>
      </c>
      <c r="O301" s="92"/>
      <c r="P301" s="238">
        <f>O301*H301</f>
        <v>0</v>
      </c>
      <c r="Q301" s="238">
        <v>0.0018247000000000001</v>
      </c>
      <c r="R301" s="238">
        <f>Q301*H301</f>
        <v>0.051292317000000004</v>
      </c>
      <c r="S301" s="238">
        <v>0</v>
      </c>
      <c r="T301" s="23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0" t="s">
        <v>180</v>
      </c>
      <c r="AT301" s="240" t="s">
        <v>175</v>
      </c>
      <c r="AU301" s="240" t="s">
        <v>85</v>
      </c>
      <c r="AY301" s="18" t="s">
        <v>173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8" t="s">
        <v>21</v>
      </c>
      <c r="BK301" s="241">
        <f>ROUND(I301*H301,2)</f>
        <v>0</v>
      </c>
      <c r="BL301" s="18" t="s">
        <v>180</v>
      </c>
      <c r="BM301" s="240" t="s">
        <v>1432</v>
      </c>
    </row>
    <row r="302" s="2" customFormat="1">
      <c r="A302" s="39"/>
      <c r="B302" s="40"/>
      <c r="C302" s="41"/>
      <c r="D302" s="242" t="s">
        <v>182</v>
      </c>
      <c r="E302" s="41"/>
      <c r="F302" s="243" t="s">
        <v>1058</v>
      </c>
      <c r="G302" s="41"/>
      <c r="H302" s="41"/>
      <c r="I302" s="244"/>
      <c r="J302" s="41"/>
      <c r="K302" s="41"/>
      <c r="L302" s="45"/>
      <c r="M302" s="245"/>
      <c r="N302" s="246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182</v>
      </c>
      <c r="AU302" s="18" t="s">
        <v>85</v>
      </c>
    </row>
    <row r="303" s="13" customFormat="1">
      <c r="A303" s="13"/>
      <c r="B303" s="247"/>
      <c r="C303" s="248"/>
      <c r="D303" s="242" t="s">
        <v>184</v>
      </c>
      <c r="E303" s="249" t="s">
        <v>1</v>
      </c>
      <c r="F303" s="250" t="s">
        <v>1433</v>
      </c>
      <c r="G303" s="248"/>
      <c r="H303" s="249" t="s">
        <v>1</v>
      </c>
      <c r="I303" s="251"/>
      <c r="J303" s="248"/>
      <c r="K303" s="248"/>
      <c r="L303" s="252"/>
      <c r="M303" s="253"/>
      <c r="N303" s="254"/>
      <c r="O303" s="254"/>
      <c r="P303" s="254"/>
      <c r="Q303" s="254"/>
      <c r="R303" s="254"/>
      <c r="S303" s="254"/>
      <c r="T303" s="25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6" t="s">
        <v>184</v>
      </c>
      <c r="AU303" s="256" t="s">
        <v>85</v>
      </c>
      <c r="AV303" s="13" t="s">
        <v>21</v>
      </c>
      <c r="AW303" s="13" t="s">
        <v>34</v>
      </c>
      <c r="AX303" s="13" t="s">
        <v>77</v>
      </c>
      <c r="AY303" s="256" t="s">
        <v>173</v>
      </c>
    </row>
    <row r="304" s="14" customFormat="1">
      <c r="A304" s="14"/>
      <c r="B304" s="257"/>
      <c r="C304" s="258"/>
      <c r="D304" s="242" t="s">
        <v>184</v>
      </c>
      <c r="E304" s="259" t="s">
        <v>1</v>
      </c>
      <c r="F304" s="260" t="s">
        <v>202</v>
      </c>
      <c r="G304" s="258"/>
      <c r="H304" s="261">
        <v>6</v>
      </c>
      <c r="I304" s="262"/>
      <c r="J304" s="258"/>
      <c r="K304" s="258"/>
      <c r="L304" s="263"/>
      <c r="M304" s="264"/>
      <c r="N304" s="265"/>
      <c r="O304" s="265"/>
      <c r="P304" s="265"/>
      <c r="Q304" s="265"/>
      <c r="R304" s="265"/>
      <c r="S304" s="265"/>
      <c r="T304" s="26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7" t="s">
        <v>184</v>
      </c>
      <c r="AU304" s="267" t="s">
        <v>85</v>
      </c>
      <c r="AV304" s="14" t="s">
        <v>85</v>
      </c>
      <c r="AW304" s="14" t="s">
        <v>34</v>
      </c>
      <c r="AX304" s="14" t="s">
        <v>77</v>
      </c>
      <c r="AY304" s="267" t="s">
        <v>173</v>
      </c>
    </row>
    <row r="305" s="14" customFormat="1">
      <c r="A305" s="14"/>
      <c r="B305" s="257"/>
      <c r="C305" s="258"/>
      <c r="D305" s="242" t="s">
        <v>184</v>
      </c>
      <c r="E305" s="259" t="s">
        <v>1</v>
      </c>
      <c r="F305" s="260" t="s">
        <v>1434</v>
      </c>
      <c r="G305" s="258"/>
      <c r="H305" s="261">
        <v>6.4000000000000004</v>
      </c>
      <c r="I305" s="262"/>
      <c r="J305" s="258"/>
      <c r="K305" s="258"/>
      <c r="L305" s="263"/>
      <c r="M305" s="264"/>
      <c r="N305" s="265"/>
      <c r="O305" s="265"/>
      <c r="P305" s="265"/>
      <c r="Q305" s="265"/>
      <c r="R305" s="265"/>
      <c r="S305" s="265"/>
      <c r="T305" s="26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7" t="s">
        <v>184</v>
      </c>
      <c r="AU305" s="267" t="s">
        <v>85</v>
      </c>
      <c r="AV305" s="14" t="s">
        <v>85</v>
      </c>
      <c r="AW305" s="14" t="s">
        <v>34</v>
      </c>
      <c r="AX305" s="14" t="s">
        <v>77</v>
      </c>
      <c r="AY305" s="267" t="s">
        <v>173</v>
      </c>
    </row>
    <row r="306" s="14" customFormat="1">
      <c r="A306" s="14"/>
      <c r="B306" s="257"/>
      <c r="C306" s="258"/>
      <c r="D306" s="242" t="s">
        <v>184</v>
      </c>
      <c r="E306" s="259" t="s">
        <v>1</v>
      </c>
      <c r="F306" s="260" t="s">
        <v>1435</v>
      </c>
      <c r="G306" s="258"/>
      <c r="H306" s="261">
        <v>8.4000000000000004</v>
      </c>
      <c r="I306" s="262"/>
      <c r="J306" s="258"/>
      <c r="K306" s="258"/>
      <c r="L306" s="263"/>
      <c r="M306" s="264"/>
      <c r="N306" s="265"/>
      <c r="O306" s="265"/>
      <c r="P306" s="265"/>
      <c r="Q306" s="265"/>
      <c r="R306" s="265"/>
      <c r="S306" s="265"/>
      <c r="T306" s="26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7" t="s">
        <v>184</v>
      </c>
      <c r="AU306" s="267" t="s">
        <v>85</v>
      </c>
      <c r="AV306" s="14" t="s">
        <v>85</v>
      </c>
      <c r="AW306" s="14" t="s">
        <v>34</v>
      </c>
      <c r="AX306" s="14" t="s">
        <v>77</v>
      </c>
      <c r="AY306" s="267" t="s">
        <v>173</v>
      </c>
    </row>
    <row r="307" s="13" customFormat="1">
      <c r="A307" s="13"/>
      <c r="B307" s="247"/>
      <c r="C307" s="248"/>
      <c r="D307" s="242" t="s">
        <v>184</v>
      </c>
      <c r="E307" s="249" t="s">
        <v>1</v>
      </c>
      <c r="F307" s="250" t="s">
        <v>1436</v>
      </c>
      <c r="G307" s="248"/>
      <c r="H307" s="249" t="s">
        <v>1</v>
      </c>
      <c r="I307" s="251"/>
      <c r="J307" s="248"/>
      <c r="K307" s="248"/>
      <c r="L307" s="252"/>
      <c r="M307" s="253"/>
      <c r="N307" s="254"/>
      <c r="O307" s="254"/>
      <c r="P307" s="254"/>
      <c r="Q307" s="254"/>
      <c r="R307" s="254"/>
      <c r="S307" s="254"/>
      <c r="T307" s="25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6" t="s">
        <v>184</v>
      </c>
      <c r="AU307" s="256" t="s">
        <v>85</v>
      </c>
      <c r="AV307" s="13" t="s">
        <v>21</v>
      </c>
      <c r="AW307" s="13" t="s">
        <v>34</v>
      </c>
      <c r="AX307" s="13" t="s">
        <v>77</v>
      </c>
      <c r="AY307" s="256" t="s">
        <v>173</v>
      </c>
    </row>
    <row r="308" s="14" customFormat="1">
      <c r="A308" s="14"/>
      <c r="B308" s="257"/>
      <c r="C308" s="258"/>
      <c r="D308" s="242" t="s">
        <v>184</v>
      </c>
      <c r="E308" s="259" t="s">
        <v>1</v>
      </c>
      <c r="F308" s="260" t="s">
        <v>1212</v>
      </c>
      <c r="G308" s="258"/>
      <c r="H308" s="261">
        <v>2.3999999999999999</v>
      </c>
      <c r="I308" s="262"/>
      <c r="J308" s="258"/>
      <c r="K308" s="258"/>
      <c r="L308" s="263"/>
      <c r="M308" s="264"/>
      <c r="N308" s="265"/>
      <c r="O308" s="265"/>
      <c r="P308" s="265"/>
      <c r="Q308" s="265"/>
      <c r="R308" s="265"/>
      <c r="S308" s="265"/>
      <c r="T308" s="26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7" t="s">
        <v>184</v>
      </c>
      <c r="AU308" s="267" t="s">
        <v>85</v>
      </c>
      <c r="AV308" s="14" t="s">
        <v>85</v>
      </c>
      <c r="AW308" s="14" t="s">
        <v>34</v>
      </c>
      <c r="AX308" s="14" t="s">
        <v>77</v>
      </c>
      <c r="AY308" s="267" t="s">
        <v>173</v>
      </c>
    </row>
    <row r="309" s="14" customFormat="1">
      <c r="A309" s="14"/>
      <c r="B309" s="257"/>
      <c r="C309" s="258"/>
      <c r="D309" s="242" t="s">
        <v>184</v>
      </c>
      <c r="E309" s="259" t="s">
        <v>1</v>
      </c>
      <c r="F309" s="260" t="s">
        <v>1437</v>
      </c>
      <c r="G309" s="258"/>
      <c r="H309" s="261">
        <v>0.80000000000000004</v>
      </c>
      <c r="I309" s="262"/>
      <c r="J309" s="258"/>
      <c r="K309" s="258"/>
      <c r="L309" s="263"/>
      <c r="M309" s="264"/>
      <c r="N309" s="265"/>
      <c r="O309" s="265"/>
      <c r="P309" s="265"/>
      <c r="Q309" s="265"/>
      <c r="R309" s="265"/>
      <c r="S309" s="265"/>
      <c r="T309" s="26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7" t="s">
        <v>184</v>
      </c>
      <c r="AU309" s="267" t="s">
        <v>85</v>
      </c>
      <c r="AV309" s="14" t="s">
        <v>85</v>
      </c>
      <c r="AW309" s="14" t="s">
        <v>34</v>
      </c>
      <c r="AX309" s="14" t="s">
        <v>77</v>
      </c>
      <c r="AY309" s="267" t="s">
        <v>173</v>
      </c>
    </row>
    <row r="310" s="14" customFormat="1">
      <c r="A310" s="14"/>
      <c r="B310" s="257"/>
      <c r="C310" s="258"/>
      <c r="D310" s="242" t="s">
        <v>184</v>
      </c>
      <c r="E310" s="259" t="s">
        <v>1</v>
      </c>
      <c r="F310" s="260" t="s">
        <v>1438</v>
      </c>
      <c r="G310" s="258"/>
      <c r="H310" s="261">
        <v>4.1100000000000003</v>
      </c>
      <c r="I310" s="262"/>
      <c r="J310" s="258"/>
      <c r="K310" s="258"/>
      <c r="L310" s="263"/>
      <c r="M310" s="264"/>
      <c r="N310" s="265"/>
      <c r="O310" s="265"/>
      <c r="P310" s="265"/>
      <c r="Q310" s="265"/>
      <c r="R310" s="265"/>
      <c r="S310" s="265"/>
      <c r="T310" s="26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7" t="s">
        <v>184</v>
      </c>
      <c r="AU310" s="267" t="s">
        <v>85</v>
      </c>
      <c r="AV310" s="14" t="s">
        <v>85</v>
      </c>
      <c r="AW310" s="14" t="s">
        <v>34</v>
      </c>
      <c r="AX310" s="14" t="s">
        <v>77</v>
      </c>
      <c r="AY310" s="267" t="s">
        <v>173</v>
      </c>
    </row>
    <row r="311" s="15" customFormat="1">
      <c r="A311" s="15"/>
      <c r="B311" s="268"/>
      <c r="C311" s="269"/>
      <c r="D311" s="242" t="s">
        <v>184</v>
      </c>
      <c r="E311" s="270" t="s">
        <v>1</v>
      </c>
      <c r="F311" s="271" t="s">
        <v>187</v>
      </c>
      <c r="G311" s="269"/>
      <c r="H311" s="272">
        <v>28.109999999999999</v>
      </c>
      <c r="I311" s="273"/>
      <c r="J311" s="269"/>
      <c r="K311" s="269"/>
      <c r="L311" s="274"/>
      <c r="M311" s="275"/>
      <c r="N311" s="276"/>
      <c r="O311" s="276"/>
      <c r="P311" s="276"/>
      <c r="Q311" s="276"/>
      <c r="R311" s="276"/>
      <c r="S311" s="276"/>
      <c r="T311" s="277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8" t="s">
        <v>184</v>
      </c>
      <c r="AU311" s="278" t="s">
        <v>85</v>
      </c>
      <c r="AV311" s="15" t="s">
        <v>180</v>
      </c>
      <c r="AW311" s="15" t="s">
        <v>34</v>
      </c>
      <c r="AX311" s="15" t="s">
        <v>21</v>
      </c>
      <c r="AY311" s="278" t="s">
        <v>173</v>
      </c>
    </row>
    <row r="312" s="2" customFormat="1">
      <c r="A312" s="39"/>
      <c r="B312" s="40"/>
      <c r="C312" s="229" t="s">
        <v>443</v>
      </c>
      <c r="D312" s="229" t="s">
        <v>175</v>
      </c>
      <c r="E312" s="230" t="s">
        <v>1062</v>
      </c>
      <c r="F312" s="231" t="s">
        <v>1063</v>
      </c>
      <c r="G312" s="232" t="s">
        <v>178</v>
      </c>
      <c r="H312" s="233">
        <v>28.109999999999999</v>
      </c>
      <c r="I312" s="234"/>
      <c r="J312" s="235">
        <f>ROUND(I312*H312,2)</f>
        <v>0</v>
      </c>
      <c r="K312" s="231" t="s">
        <v>179</v>
      </c>
      <c r="L312" s="45"/>
      <c r="M312" s="236" t="s">
        <v>1</v>
      </c>
      <c r="N312" s="237" t="s">
        <v>42</v>
      </c>
      <c r="O312" s="92"/>
      <c r="P312" s="238">
        <f>O312*H312</f>
        <v>0</v>
      </c>
      <c r="Q312" s="238">
        <v>3.6000000000000001E-05</v>
      </c>
      <c r="R312" s="238">
        <f>Q312*H312</f>
        <v>0.0010119599999999999</v>
      </c>
      <c r="S312" s="238">
        <v>0</v>
      </c>
      <c r="T312" s="23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0" t="s">
        <v>180</v>
      </c>
      <c r="AT312" s="240" t="s">
        <v>175</v>
      </c>
      <c r="AU312" s="240" t="s">
        <v>85</v>
      </c>
      <c r="AY312" s="18" t="s">
        <v>173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8" t="s">
        <v>21</v>
      </c>
      <c r="BK312" s="241">
        <f>ROUND(I312*H312,2)</f>
        <v>0</v>
      </c>
      <c r="BL312" s="18" t="s">
        <v>180</v>
      </c>
      <c r="BM312" s="240" t="s">
        <v>1439</v>
      </c>
    </row>
    <row r="313" s="2" customFormat="1">
      <c r="A313" s="39"/>
      <c r="B313" s="40"/>
      <c r="C313" s="41"/>
      <c r="D313" s="242" t="s">
        <v>182</v>
      </c>
      <c r="E313" s="41"/>
      <c r="F313" s="243" t="s">
        <v>1065</v>
      </c>
      <c r="G313" s="41"/>
      <c r="H313" s="41"/>
      <c r="I313" s="244"/>
      <c r="J313" s="41"/>
      <c r="K313" s="41"/>
      <c r="L313" s="45"/>
      <c r="M313" s="245"/>
      <c r="N313" s="246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182</v>
      </c>
      <c r="AU313" s="18" t="s">
        <v>85</v>
      </c>
    </row>
    <row r="314" s="2" customFormat="1" ht="16.5" customHeight="1">
      <c r="A314" s="39"/>
      <c r="B314" s="40"/>
      <c r="C314" s="229" t="s">
        <v>448</v>
      </c>
      <c r="D314" s="229" t="s">
        <v>175</v>
      </c>
      <c r="E314" s="230" t="s">
        <v>1072</v>
      </c>
      <c r="F314" s="231" t="s">
        <v>1073</v>
      </c>
      <c r="G314" s="232" t="s">
        <v>251</v>
      </c>
      <c r="H314" s="233">
        <v>0.247</v>
      </c>
      <c r="I314" s="234"/>
      <c r="J314" s="235">
        <f>ROUND(I314*H314,2)</f>
        <v>0</v>
      </c>
      <c r="K314" s="231" t="s">
        <v>179</v>
      </c>
      <c r="L314" s="45"/>
      <c r="M314" s="236" t="s">
        <v>1</v>
      </c>
      <c r="N314" s="237" t="s">
        <v>42</v>
      </c>
      <c r="O314" s="92"/>
      <c r="P314" s="238">
        <f>O314*H314</f>
        <v>0</v>
      </c>
      <c r="Q314" s="238">
        <v>1.0384500000000001</v>
      </c>
      <c r="R314" s="238">
        <f>Q314*H314</f>
        <v>0.25649715000000001</v>
      </c>
      <c r="S314" s="238">
        <v>0</v>
      </c>
      <c r="T314" s="23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0" t="s">
        <v>180</v>
      </c>
      <c r="AT314" s="240" t="s">
        <v>175</v>
      </c>
      <c r="AU314" s="240" t="s">
        <v>85</v>
      </c>
      <c r="AY314" s="18" t="s">
        <v>173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8" t="s">
        <v>21</v>
      </c>
      <c r="BK314" s="241">
        <f>ROUND(I314*H314,2)</f>
        <v>0</v>
      </c>
      <c r="BL314" s="18" t="s">
        <v>180</v>
      </c>
      <c r="BM314" s="240" t="s">
        <v>1440</v>
      </c>
    </row>
    <row r="315" s="2" customFormat="1">
      <c r="A315" s="39"/>
      <c r="B315" s="40"/>
      <c r="C315" s="41"/>
      <c r="D315" s="242" t="s">
        <v>182</v>
      </c>
      <c r="E315" s="41"/>
      <c r="F315" s="243" t="s">
        <v>1075</v>
      </c>
      <c r="G315" s="41"/>
      <c r="H315" s="41"/>
      <c r="I315" s="244"/>
      <c r="J315" s="41"/>
      <c r="K315" s="41"/>
      <c r="L315" s="45"/>
      <c r="M315" s="245"/>
      <c r="N315" s="246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182</v>
      </c>
      <c r="AU315" s="18" t="s">
        <v>85</v>
      </c>
    </row>
    <row r="316" s="13" customFormat="1">
      <c r="A316" s="13"/>
      <c r="B316" s="247"/>
      <c r="C316" s="248"/>
      <c r="D316" s="242" t="s">
        <v>184</v>
      </c>
      <c r="E316" s="249" t="s">
        <v>1</v>
      </c>
      <c r="F316" s="250" t="s">
        <v>1441</v>
      </c>
      <c r="G316" s="248"/>
      <c r="H316" s="249" t="s">
        <v>1</v>
      </c>
      <c r="I316" s="251"/>
      <c r="J316" s="248"/>
      <c r="K316" s="248"/>
      <c r="L316" s="252"/>
      <c r="M316" s="253"/>
      <c r="N316" s="254"/>
      <c r="O316" s="254"/>
      <c r="P316" s="254"/>
      <c r="Q316" s="254"/>
      <c r="R316" s="254"/>
      <c r="S316" s="254"/>
      <c r="T316" s="25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6" t="s">
        <v>184</v>
      </c>
      <c r="AU316" s="256" t="s">
        <v>85</v>
      </c>
      <c r="AV316" s="13" t="s">
        <v>21</v>
      </c>
      <c r="AW316" s="13" t="s">
        <v>34</v>
      </c>
      <c r="AX316" s="13" t="s">
        <v>77</v>
      </c>
      <c r="AY316" s="256" t="s">
        <v>173</v>
      </c>
    </row>
    <row r="317" s="14" customFormat="1">
      <c r="A317" s="14"/>
      <c r="B317" s="257"/>
      <c r="C317" s="258"/>
      <c r="D317" s="242" t="s">
        <v>184</v>
      </c>
      <c r="E317" s="259" t="s">
        <v>1</v>
      </c>
      <c r="F317" s="260" t="s">
        <v>1442</v>
      </c>
      <c r="G317" s="258"/>
      <c r="H317" s="261">
        <v>0.247</v>
      </c>
      <c r="I317" s="262"/>
      <c r="J317" s="258"/>
      <c r="K317" s="258"/>
      <c r="L317" s="263"/>
      <c r="M317" s="264"/>
      <c r="N317" s="265"/>
      <c r="O317" s="265"/>
      <c r="P317" s="265"/>
      <c r="Q317" s="265"/>
      <c r="R317" s="265"/>
      <c r="S317" s="265"/>
      <c r="T317" s="26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7" t="s">
        <v>184</v>
      </c>
      <c r="AU317" s="267" t="s">
        <v>85</v>
      </c>
      <c r="AV317" s="14" t="s">
        <v>85</v>
      </c>
      <c r="AW317" s="14" t="s">
        <v>34</v>
      </c>
      <c r="AX317" s="14" t="s">
        <v>77</v>
      </c>
      <c r="AY317" s="267" t="s">
        <v>173</v>
      </c>
    </row>
    <row r="318" s="15" customFormat="1">
      <c r="A318" s="15"/>
      <c r="B318" s="268"/>
      <c r="C318" s="269"/>
      <c r="D318" s="242" t="s">
        <v>184</v>
      </c>
      <c r="E318" s="270" t="s">
        <v>1</v>
      </c>
      <c r="F318" s="271" t="s">
        <v>187</v>
      </c>
      <c r="G318" s="269"/>
      <c r="H318" s="272">
        <v>0.247</v>
      </c>
      <c r="I318" s="273"/>
      <c r="J318" s="269"/>
      <c r="K318" s="269"/>
      <c r="L318" s="274"/>
      <c r="M318" s="275"/>
      <c r="N318" s="276"/>
      <c r="O318" s="276"/>
      <c r="P318" s="276"/>
      <c r="Q318" s="276"/>
      <c r="R318" s="276"/>
      <c r="S318" s="276"/>
      <c r="T318" s="277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8" t="s">
        <v>184</v>
      </c>
      <c r="AU318" s="278" t="s">
        <v>85</v>
      </c>
      <c r="AV318" s="15" t="s">
        <v>180</v>
      </c>
      <c r="AW318" s="15" t="s">
        <v>34</v>
      </c>
      <c r="AX318" s="15" t="s">
        <v>21</v>
      </c>
      <c r="AY318" s="278" t="s">
        <v>173</v>
      </c>
    </row>
    <row r="319" s="2" customFormat="1">
      <c r="A319" s="39"/>
      <c r="B319" s="40"/>
      <c r="C319" s="229" t="s">
        <v>454</v>
      </c>
      <c r="D319" s="229" t="s">
        <v>175</v>
      </c>
      <c r="E319" s="230" t="s">
        <v>1443</v>
      </c>
      <c r="F319" s="231" t="s">
        <v>1444</v>
      </c>
      <c r="G319" s="232" t="s">
        <v>251</v>
      </c>
      <c r="H319" s="233">
        <v>0.113</v>
      </c>
      <c r="I319" s="234"/>
      <c r="J319" s="235">
        <f>ROUND(I319*H319,2)</f>
        <v>0</v>
      </c>
      <c r="K319" s="231" t="s">
        <v>179</v>
      </c>
      <c r="L319" s="45"/>
      <c r="M319" s="236" t="s">
        <v>1</v>
      </c>
      <c r="N319" s="237" t="s">
        <v>42</v>
      </c>
      <c r="O319" s="92"/>
      <c r="P319" s="238">
        <f>O319*H319</f>
        <v>0</v>
      </c>
      <c r="Q319" s="238">
        <v>1.059728</v>
      </c>
      <c r="R319" s="238">
        <f>Q319*H319</f>
        <v>0.11974926400000001</v>
      </c>
      <c r="S319" s="238">
        <v>0</v>
      </c>
      <c r="T319" s="23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0" t="s">
        <v>180</v>
      </c>
      <c r="AT319" s="240" t="s">
        <v>175</v>
      </c>
      <c r="AU319" s="240" t="s">
        <v>85</v>
      </c>
      <c r="AY319" s="18" t="s">
        <v>173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8" t="s">
        <v>21</v>
      </c>
      <c r="BK319" s="241">
        <f>ROUND(I319*H319,2)</f>
        <v>0</v>
      </c>
      <c r="BL319" s="18" t="s">
        <v>180</v>
      </c>
      <c r="BM319" s="240" t="s">
        <v>1445</v>
      </c>
    </row>
    <row r="320" s="2" customFormat="1">
      <c r="A320" s="39"/>
      <c r="B320" s="40"/>
      <c r="C320" s="41"/>
      <c r="D320" s="242" t="s">
        <v>182</v>
      </c>
      <c r="E320" s="41"/>
      <c r="F320" s="243" t="s">
        <v>1446</v>
      </c>
      <c r="G320" s="41"/>
      <c r="H320" s="41"/>
      <c r="I320" s="244"/>
      <c r="J320" s="41"/>
      <c r="K320" s="41"/>
      <c r="L320" s="45"/>
      <c r="M320" s="245"/>
      <c r="N320" s="246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182</v>
      </c>
      <c r="AU320" s="18" t="s">
        <v>85</v>
      </c>
    </row>
    <row r="321" s="13" customFormat="1">
      <c r="A321" s="13"/>
      <c r="B321" s="247"/>
      <c r="C321" s="248"/>
      <c r="D321" s="242" t="s">
        <v>184</v>
      </c>
      <c r="E321" s="249" t="s">
        <v>1</v>
      </c>
      <c r="F321" s="250" t="s">
        <v>1447</v>
      </c>
      <c r="G321" s="248"/>
      <c r="H321" s="249" t="s">
        <v>1</v>
      </c>
      <c r="I321" s="251"/>
      <c r="J321" s="248"/>
      <c r="K321" s="248"/>
      <c r="L321" s="252"/>
      <c r="M321" s="253"/>
      <c r="N321" s="254"/>
      <c r="O321" s="254"/>
      <c r="P321" s="254"/>
      <c r="Q321" s="254"/>
      <c r="R321" s="254"/>
      <c r="S321" s="254"/>
      <c r="T321" s="25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6" t="s">
        <v>184</v>
      </c>
      <c r="AU321" s="256" t="s">
        <v>85</v>
      </c>
      <c r="AV321" s="13" t="s">
        <v>21</v>
      </c>
      <c r="AW321" s="13" t="s">
        <v>34</v>
      </c>
      <c r="AX321" s="13" t="s">
        <v>77</v>
      </c>
      <c r="AY321" s="256" t="s">
        <v>173</v>
      </c>
    </row>
    <row r="322" s="14" customFormat="1">
      <c r="A322" s="14"/>
      <c r="B322" s="257"/>
      <c r="C322" s="258"/>
      <c r="D322" s="242" t="s">
        <v>184</v>
      </c>
      <c r="E322" s="259" t="s">
        <v>1</v>
      </c>
      <c r="F322" s="260" t="s">
        <v>1448</v>
      </c>
      <c r="G322" s="258"/>
      <c r="H322" s="261">
        <v>0.113</v>
      </c>
      <c r="I322" s="262"/>
      <c r="J322" s="258"/>
      <c r="K322" s="258"/>
      <c r="L322" s="263"/>
      <c r="M322" s="264"/>
      <c r="N322" s="265"/>
      <c r="O322" s="265"/>
      <c r="P322" s="265"/>
      <c r="Q322" s="265"/>
      <c r="R322" s="265"/>
      <c r="S322" s="265"/>
      <c r="T322" s="26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7" t="s">
        <v>184</v>
      </c>
      <c r="AU322" s="267" t="s">
        <v>85</v>
      </c>
      <c r="AV322" s="14" t="s">
        <v>85</v>
      </c>
      <c r="AW322" s="14" t="s">
        <v>34</v>
      </c>
      <c r="AX322" s="14" t="s">
        <v>77</v>
      </c>
      <c r="AY322" s="267" t="s">
        <v>173</v>
      </c>
    </row>
    <row r="323" s="15" customFormat="1">
      <c r="A323" s="15"/>
      <c r="B323" s="268"/>
      <c r="C323" s="269"/>
      <c r="D323" s="242" t="s">
        <v>184</v>
      </c>
      <c r="E323" s="270" t="s">
        <v>1</v>
      </c>
      <c r="F323" s="271" t="s">
        <v>187</v>
      </c>
      <c r="G323" s="269"/>
      <c r="H323" s="272">
        <v>0.113</v>
      </c>
      <c r="I323" s="273"/>
      <c r="J323" s="269"/>
      <c r="K323" s="269"/>
      <c r="L323" s="274"/>
      <c r="M323" s="275"/>
      <c r="N323" s="276"/>
      <c r="O323" s="276"/>
      <c r="P323" s="276"/>
      <c r="Q323" s="276"/>
      <c r="R323" s="276"/>
      <c r="S323" s="276"/>
      <c r="T323" s="277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8" t="s">
        <v>184</v>
      </c>
      <c r="AU323" s="278" t="s">
        <v>85</v>
      </c>
      <c r="AV323" s="15" t="s">
        <v>180</v>
      </c>
      <c r="AW323" s="15" t="s">
        <v>34</v>
      </c>
      <c r="AX323" s="15" t="s">
        <v>21</v>
      </c>
      <c r="AY323" s="278" t="s">
        <v>173</v>
      </c>
    </row>
    <row r="324" s="2" customFormat="1" ht="33" customHeight="1">
      <c r="A324" s="39"/>
      <c r="B324" s="40"/>
      <c r="C324" s="229" t="s">
        <v>463</v>
      </c>
      <c r="D324" s="229" t="s">
        <v>175</v>
      </c>
      <c r="E324" s="230" t="s">
        <v>1449</v>
      </c>
      <c r="F324" s="231" t="s">
        <v>1450</v>
      </c>
      <c r="G324" s="232" t="s">
        <v>210</v>
      </c>
      <c r="H324" s="233">
        <v>24.359999999999999</v>
      </c>
      <c r="I324" s="234"/>
      <c r="J324" s="235">
        <f>ROUND(I324*H324,2)</f>
        <v>0</v>
      </c>
      <c r="K324" s="231" t="s">
        <v>179</v>
      </c>
      <c r="L324" s="45"/>
      <c r="M324" s="236" t="s">
        <v>1</v>
      </c>
      <c r="N324" s="237" t="s">
        <v>42</v>
      </c>
      <c r="O324" s="92"/>
      <c r="P324" s="238">
        <f>O324*H324</f>
        <v>0</v>
      </c>
      <c r="Q324" s="238">
        <v>0</v>
      </c>
      <c r="R324" s="238">
        <f>Q324*H324</f>
        <v>0</v>
      </c>
      <c r="S324" s="238">
        <v>0</v>
      </c>
      <c r="T324" s="23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0" t="s">
        <v>180</v>
      </c>
      <c r="AT324" s="240" t="s">
        <v>175</v>
      </c>
      <c r="AU324" s="240" t="s">
        <v>85</v>
      </c>
      <c r="AY324" s="18" t="s">
        <v>173</v>
      </c>
      <c r="BE324" s="241">
        <f>IF(N324="základní",J324,0)</f>
        <v>0</v>
      </c>
      <c r="BF324" s="241">
        <f>IF(N324="snížená",J324,0)</f>
        <v>0</v>
      </c>
      <c r="BG324" s="241">
        <f>IF(N324="zákl. přenesená",J324,0)</f>
        <v>0</v>
      </c>
      <c r="BH324" s="241">
        <f>IF(N324="sníž. přenesená",J324,0)</f>
        <v>0</v>
      </c>
      <c r="BI324" s="241">
        <f>IF(N324="nulová",J324,0)</f>
        <v>0</v>
      </c>
      <c r="BJ324" s="18" t="s">
        <v>21</v>
      </c>
      <c r="BK324" s="241">
        <f>ROUND(I324*H324,2)</f>
        <v>0</v>
      </c>
      <c r="BL324" s="18" t="s">
        <v>180</v>
      </c>
      <c r="BM324" s="240" t="s">
        <v>1451</v>
      </c>
    </row>
    <row r="325" s="2" customFormat="1">
      <c r="A325" s="39"/>
      <c r="B325" s="40"/>
      <c r="C325" s="41"/>
      <c r="D325" s="242" t="s">
        <v>182</v>
      </c>
      <c r="E325" s="41"/>
      <c r="F325" s="243" t="s">
        <v>1452</v>
      </c>
      <c r="G325" s="41"/>
      <c r="H325" s="41"/>
      <c r="I325" s="244"/>
      <c r="J325" s="41"/>
      <c r="K325" s="41"/>
      <c r="L325" s="45"/>
      <c r="M325" s="245"/>
      <c r="N325" s="246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182</v>
      </c>
      <c r="AU325" s="18" t="s">
        <v>85</v>
      </c>
    </row>
    <row r="326" s="13" customFormat="1">
      <c r="A326" s="13"/>
      <c r="B326" s="247"/>
      <c r="C326" s="248"/>
      <c r="D326" s="242" t="s">
        <v>184</v>
      </c>
      <c r="E326" s="249" t="s">
        <v>1</v>
      </c>
      <c r="F326" s="250" t="s">
        <v>1453</v>
      </c>
      <c r="G326" s="248"/>
      <c r="H326" s="249" t="s">
        <v>1</v>
      </c>
      <c r="I326" s="251"/>
      <c r="J326" s="248"/>
      <c r="K326" s="248"/>
      <c r="L326" s="252"/>
      <c r="M326" s="253"/>
      <c r="N326" s="254"/>
      <c r="O326" s="254"/>
      <c r="P326" s="254"/>
      <c r="Q326" s="254"/>
      <c r="R326" s="254"/>
      <c r="S326" s="254"/>
      <c r="T326" s="25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6" t="s">
        <v>184</v>
      </c>
      <c r="AU326" s="256" t="s">
        <v>85</v>
      </c>
      <c r="AV326" s="13" t="s">
        <v>21</v>
      </c>
      <c r="AW326" s="13" t="s">
        <v>34</v>
      </c>
      <c r="AX326" s="13" t="s">
        <v>77</v>
      </c>
      <c r="AY326" s="256" t="s">
        <v>173</v>
      </c>
    </row>
    <row r="327" s="14" customFormat="1">
      <c r="A327" s="14"/>
      <c r="B327" s="257"/>
      <c r="C327" s="258"/>
      <c r="D327" s="242" t="s">
        <v>184</v>
      </c>
      <c r="E327" s="259" t="s">
        <v>1</v>
      </c>
      <c r="F327" s="260" t="s">
        <v>1454</v>
      </c>
      <c r="G327" s="258"/>
      <c r="H327" s="261">
        <v>14.300000000000001</v>
      </c>
      <c r="I327" s="262"/>
      <c r="J327" s="258"/>
      <c r="K327" s="258"/>
      <c r="L327" s="263"/>
      <c r="M327" s="264"/>
      <c r="N327" s="265"/>
      <c r="O327" s="265"/>
      <c r="P327" s="265"/>
      <c r="Q327" s="265"/>
      <c r="R327" s="265"/>
      <c r="S327" s="265"/>
      <c r="T327" s="26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7" t="s">
        <v>184</v>
      </c>
      <c r="AU327" s="267" t="s">
        <v>85</v>
      </c>
      <c r="AV327" s="14" t="s">
        <v>85</v>
      </c>
      <c r="AW327" s="14" t="s">
        <v>34</v>
      </c>
      <c r="AX327" s="14" t="s">
        <v>77</v>
      </c>
      <c r="AY327" s="267" t="s">
        <v>173</v>
      </c>
    </row>
    <row r="328" s="14" customFormat="1">
      <c r="A328" s="14"/>
      <c r="B328" s="257"/>
      <c r="C328" s="258"/>
      <c r="D328" s="242" t="s">
        <v>184</v>
      </c>
      <c r="E328" s="259" t="s">
        <v>1</v>
      </c>
      <c r="F328" s="260" t="s">
        <v>1455</v>
      </c>
      <c r="G328" s="258"/>
      <c r="H328" s="261">
        <v>5.5</v>
      </c>
      <c r="I328" s="262"/>
      <c r="J328" s="258"/>
      <c r="K328" s="258"/>
      <c r="L328" s="263"/>
      <c r="M328" s="264"/>
      <c r="N328" s="265"/>
      <c r="O328" s="265"/>
      <c r="P328" s="265"/>
      <c r="Q328" s="265"/>
      <c r="R328" s="265"/>
      <c r="S328" s="265"/>
      <c r="T328" s="26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7" t="s">
        <v>184</v>
      </c>
      <c r="AU328" s="267" t="s">
        <v>85</v>
      </c>
      <c r="AV328" s="14" t="s">
        <v>85</v>
      </c>
      <c r="AW328" s="14" t="s">
        <v>34</v>
      </c>
      <c r="AX328" s="14" t="s">
        <v>77</v>
      </c>
      <c r="AY328" s="267" t="s">
        <v>173</v>
      </c>
    </row>
    <row r="329" s="14" customFormat="1">
      <c r="A329" s="14"/>
      <c r="B329" s="257"/>
      <c r="C329" s="258"/>
      <c r="D329" s="242" t="s">
        <v>184</v>
      </c>
      <c r="E329" s="259" t="s">
        <v>1</v>
      </c>
      <c r="F329" s="260" t="s">
        <v>1456</v>
      </c>
      <c r="G329" s="258"/>
      <c r="H329" s="261">
        <v>3.7999999999999998</v>
      </c>
      <c r="I329" s="262"/>
      <c r="J329" s="258"/>
      <c r="K329" s="258"/>
      <c r="L329" s="263"/>
      <c r="M329" s="264"/>
      <c r="N329" s="265"/>
      <c r="O329" s="265"/>
      <c r="P329" s="265"/>
      <c r="Q329" s="265"/>
      <c r="R329" s="265"/>
      <c r="S329" s="265"/>
      <c r="T329" s="26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7" t="s">
        <v>184</v>
      </c>
      <c r="AU329" s="267" t="s">
        <v>85</v>
      </c>
      <c r="AV329" s="14" t="s">
        <v>85</v>
      </c>
      <c r="AW329" s="14" t="s">
        <v>34</v>
      </c>
      <c r="AX329" s="14" t="s">
        <v>77</v>
      </c>
      <c r="AY329" s="267" t="s">
        <v>173</v>
      </c>
    </row>
    <row r="330" s="14" customFormat="1">
      <c r="A330" s="14"/>
      <c r="B330" s="257"/>
      <c r="C330" s="258"/>
      <c r="D330" s="242" t="s">
        <v>184</v>
      </c>
      <c r="E330" s="259" t="s">
        <v>1</v>
      </c>
      <c r="F330" s="260" t="s">
        <v>1457</v>
      </c>
      <c r="G330" s="258"/>
      <c r="H330" s="261">
        <v>0.76000000000000001</v>
      </c>
      <c r="I330" s="262"/>
      <c r="J330" s="258"/>
      <c r="K330" s="258"/>
      <c r="L330" s="263"/>
      <c r="M330" s="264"/>
      <c r="N330" s="265"/>
      <c r="O330" s="265"/>
      <c r="P330" s="265"/>
      <c r="Q330" s="265"/>
      <c r="R330" s="265"/>
      <c r="S330" s="265"/>
      <c r="T330" s="26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7" t="s">
        <v>184</v>
      </c>
      <c r="AU330" s="267" t="s">
        <v>85</v>
      </c>
      <c r="AV330" s="14" t="s">
        <v>85</v>
      </c>
      <c r="AW330" s="14" t="s">
        <v>34</v>
      </c>
      <c r="AX330" s="14" t="s">
        <v>77</v>
      </c>
      <c r="AY330" s="267" t="s">
        <v>173</v>
      </c>
    </row>
    <row r="331" s="15" customFormat="1">
      <c r="A331" s="15"/>
      <c r="B331" s="268"/>
      <c r="C331" s="269"/>
      <c r="D331" s="242" t="s">
        <v>184</v>
      </c>
      <c r="E331" s="270" t="s">
        <v>1</v>
      </c>
      <c r="F331" s="271" t="s">
        <v>187</v>
      </c>
      <c r="G331" s="269"/>
      <c r="H331" s="272">
        <v>24.359999999999999</v>
      </c>
      <c r="I331" s="273"/>
      <c r="J331" s="269"/>
      <c r="K331" s="269"/>
      <c r="L331" s="274"/>
      <c r="M331" s="275"/>
      <c r="N331" s="276"/>
      <c r="O331" s="276"/>
      <c r="P331" s="276"/>
      <c r="Q331" s="276"/>
      <c r="R331" s="276"/>
      <c r="S331" s="276"/>
      <c r="T331" s="27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8" t="s">
        <v>184</v>
      </c>
      <c r="AU331" s="278" t="s">
        <v>85</v>
      </c>
      <c r="AV331" s="15" t="s">
        <v>180</v>
      </c>
      <c r="AW331" s="15" t="s">
        <v>34</v>
      </c>
      <c r="AX331" s="15" t="s">
        <v>21</v>
      </c>
      <c r="AY331" s="278" t="s">
        <v>173</v>
      </c>
    </row>
    <row r="332" s="2" customFormat="1" ht="16.5" customHeight="1">
      <c r="A332" s="39"/>
      <c r="B332" s="40"/>
      <c r="C332" s="229" t="s">
        <v>469</v>
      </c>
      <c r="D332" s="229" t="s">
        <v>175</v>
      </c>
      <c r="E332" s="230" t="s">
        <v>1458</v>
      </c>
      <c r="F332" s="231" t="s">
        <v>1459</v>
      </c>
      <c r="G332" s="232" t="s">
        <v>194</v>
      </c>
      <c r="H332" s="233">
        <v>37.200000000000003</v>
      </c>
      <c r="I332" s="234"/>
      <c r="J332" s="235">
        <f>ROUND(I332*H332,2)</f>
        <v>0</v>
      </c>
      <c r="K332" s="231" t="s">
        <v>1</v>
      </c>
      <c r="L332" s="45"/>
      <c r="M332" s="236" t="s">
        <v>1</v>
      </c>
      <c r="N332" s="237" t="s">
        <v>42</v>
      </c>
      <c r="O332" s="92"/>
      <c r="P332" s="238">
        <f>O332*H332</f>
        <v>0</v>
      </c>
      <c r="Q332" s="238">
        <v>0</v>
      </c>
      <c r="R332" s="238">
        <f>Q332*H332</f>
        <v>0</v>
      </c>
      <c r="S332" s="238">
        <v>0</v>
      </c>
      <c r="T332" s="23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0" t="s">
        <v>180</v>
      </c>
      <c r="AT332" s="240" t="s">
        <v>175</v>
      </c>
      <c r="AU332" s="240" t="s">
        <v>85</v>
      </c>
      <c r="AY332" s="18" t="s">
        <v>173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8" t="s">
        <v>21</v>
      </c>
      <c r="BK332" s="241">
        <f>ROUND(I332*H332,2)</f>
        <v>0</v>
      </c>
      <c r="BL332" s="18" t="s">
        <v>180</v>
      </c>
      <c r="BM332" s="240" t="s">
        <v>1460</v>
      </c>
    </row>
    <row r="333" s="2" customFormat="1">
      <c r="A333" s="39"/>
      <c r="B333" s="40"/>
      <c r="C333" s="41"/>
      <c r="D333" s="242" t="s">
        <v>182</v>
      </c>
      <c r="E333" s="41"/>
      <c r="F333" s="243" t="s">
        <v>1461</v>
      </c>
      <c r="G333" s="41"/>
      <c r="H333" s="41"/>
      <c r="I333" s="244"/>
      <c r="J333" s="41"/>
      <c r="K333" s="41"/>
      <c r="L333" s="45"/>
      <c r="M333" s="245"/>
      <c r="N333" s="246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182</v>
      </c>
      <c r="AU333" s="18" t="s">
        <v>85</v>
      </c>
    </row>
    <row r="334" s="13" customFormat="1">
      <c r="A334" s="13"/>
      <c r="B334" s="247"/>
      <c r="C334" s="248"/>
      <c r="D334" s="242" t="s">
        <v>184</v>
      </c>
      <c r="E334" s="249" t="s">
        <v>1</v>
      </c>
      <c r="F334" s="250" t="s">
        <v>1462</v>
      </c>
      <c r="G334" s="248"/>
      <c r="H334" s="249" t="s">
        <v>1</v>
      </c>
      <c r="I334" s="251"/>
      <c r="J334" s="248"/>
      <c r="K334" s="248"/>
      <c r="L334" s="252"/>
      <c r="M334" s="253"/>
      <c r="N334" s="254"/>
      <c r="O334" s="254"/>
      <c r="P334" s="254"/>
      <c r="Q334" s="254"/>
      <c r="R334" s="254"/>
      <c r="S334" s="254"/>
      <c r="T334" s="25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6" t="s">
        <v>184</v>
      </c>
      <c r="AU334" s="256" t="s">
        <v>85</v>
      </c>
      <c r="AV334" s="13" t="s">
        <v>21</v>
      </c>
      <c r="AW334" s="13" t="s">
        <v>34</v>
      </c>
      <c r="AX334" s="13" t="s">
        <v>77</v>
      </c>
      <c r="AY334" s="256" t="s">
        <v>173</v>
      </c>
    </row>
    <row r="335" s="14" customFormat="1">
      <c r="A335" s="14"/>
      <c r="B335" s="257"/>
      <c r="C335" s="258"/>
      <c r="D335" s="242" t="s">
        <v>184</v>
      </c>
      <c r="E335" s="259" t="s">
        <v>1</v>
      </c>
      <c r="F335" s="260" t="s">
        <v>1463</v>
      </c>
      <c r="G335" s="258"/>
      <c r="H335" s="261">
        <v>37.200000000000003</v>
      </c>
      <c r="I335" s="262"/>
      <c r="J335" s="258"/>
      <c r="K335" s="258"/>
      <c r="L335" s="263"/>
      <c r="M335" s="264"/>
      <c r="N335" s="265"/>
      <c r="O335" s="265"/>
      <c r="P335" s="265"/>
      <c r="Q335" s="265"/>
      <c r="R335" s="265"/>
      <c r="S335" s="265"/>
      <c r="T335" s="26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7" t="s">
        <v>184</v>
      </c>
      <c r="AU335" s="267" t="s">
        <v>85</v>
      </c>
      <c r="AV335" s="14" t="s">
        <v>85</v>
      </c>
      <c r="AW335" s="14" t="s">
        <v>34</v>
      </c>
      <c r="AX335" s="14" t="s">
        <v>77</v>
      </c>
      <c r="AY335" s="267" t="s">
        <v>173</v>
      </c>
    </row>
    <row r="336" s="15" customFormat="1">
      <c r="A336" s="15"/>
      <c r="B336" s="268"/>
      <c r="C336" s="269"/>
      <c r="D336" s="242" t="s">
        <v>184</v>
      </c>
      <c r="E336" s="270" t="s">
        <v>1</v>
      </c>
      <c r="F336" s="271" t="s">
        <v>187</v>
      </c>
      <c r="G336" s="269"/>
      <c r="H336" s="272">
        <v>37.200000000000003</v>
      </c>
      <c r="I336" s="273"/>
      <c r="J336" s="269"/>
      <c r="K336" s="269"/>
      <c r="L336" s="274"/>
      <c r="M336" s="275"/>
      <c r="N336" s="276"/>
      <c r="O336" s="276"/>
      <c r="P336" s="276"/>
      <c r="Q336" s="276"/>
      <c r="R336" s="276"/>
      <c r="S336" s="276"/>
      <c r="T336" s="277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8" t="s">
        <v>184</v>
      </c>
      <c r="AU336" s="278" t="s">
        <v>85</v>
      </c>
      <c r="AV336" s="15" t="s">
        <v>180</v>
      </c>
      <c r="AW336" s="15" t="s">
        <v>34</v>
      </c>
      <c r="AX336" s="15" t="s">
        <v>21</v>
      </c>
      <c r="AY336" s="278" t="s">
        <v>173</v>
      </c>
    </row>
    <row r="337" s="2" customFormat="1" ht="21.75" customHeight="1">
      <c r="A337" s="39"/>
      <c r="B337" s="40"/>
      <c r="C337" s="229" t="s">
        <v>474</v>
      </c>
      <c r="D337" s="229" t="s">
        <v>175</v>
      </c>
      <c r="E337" s="230" t="s">
        <v>1464</v>
      </c>
      <c r="F337" s="231" t="s">
        <v>1465</v>
      </c>
      <c r="G337" s="232" t="s">
        <v>194</v>
      </c>
      <c r="H337" s="233">
        <v>18</v>
      </c>
      <c r="I337" s="234"/>
      <c r="J337" s="235">
        <f>ROUND(I337*H337,2)</f>
        <v>0</v>
      </c>
      <c r="K337" s="231" t="s">
        <v>179</v>
      </c>
      <c r="L337" s="45"/>
      <c r="M337" s="236" t="s">
        <v>1</v>
      </c>
      <c r="N337" s="237" t="s">
        <v>42</v>
      </c>
      <c r="O337" s="92"/>
      <c r="P337" s="238">
        <f>O337*H337</f>
        <v>0</v>
      </c>
      <c r="Q337" s="238">
        <v>0.00080900000000000004</v>
      </c>
      <c r="R337" s="238">
        <f>Q337*H337</f>
        <v>0.014562</v>
      </c>
      <c r="S337" s="238">
        <v>0</v>
      </c>
      <c r="T337" s="23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0" t="s">
        <v>180</v>
      </c>
      <c r="AT337" s="240" t="s">
        <v>175</v>
      </c>
      <c r="AU337" s="240" t="s">
        <v>85</v>
      </c>
      <c r="AY337" s="18" t="s">
        <v>173</v>
      </c>
      <c r="BE337" s="241">
        <f>IF(N337="základní",J337,0)</f>
        <v>0</v>
      </c>
      <c r="BF337" s="241">
        <f>IF(N337="snížená",J337,0)</f>
        <v>0</v>
      </c>
      <c r="BG337" s="241">
        <f>IF(N337="zákl. přenesená",J337,0)</f>
        <v>0</v>
      </c>
      <c r="BH337" s="241">
        <f>IF(N337="sníž. přenesená",J337,0)</f>
        <v>0</v>
      </c>
      <c r="BI337" s="241">
        <f>IF(N337="nulová",J337,0)</f>
        <v>0</v>
      </c>
      <c r="BJ337" s="18" t="s">
        <v>21</v>
      </c>
      <c r="BK337" s="241">
        <f>ROUND(I337*H337,2)</f>
        <v>0</v>
      </c>
      <c r="BL337" s="18" t="s">
        <v>180</v>
      </c>
      <c r="BM337" s="240" t="s">
        <v>1466</v>
      </c>
    </row>
    <row r="338" s="2" customFormat="1">
      <c r="A338" s="39"/>
      <c r="B338" s="40"/>
      <c r="C338" s="41"/>
      <c r="D338" s="242" t="s">
        <v>182</v>
      </c>
      <c r="E338" s="41"/>
      <c r="F338" s="243" t="s">
        <v>1467</v>
      </c>
      <c r="G338" s="41"/>
      <c r="H338" s="41"/>
      <c r="I338" s="244"/>
      <c r="J338" s="41"/>
      <c r="K338" s="41"/>
      <c r="L338" s="45"/>
      <c r="M338" s="245"/>
      <c r="N338" s="246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182</v>
      </c>
      <c r="AU338" s="18" t="s">
        <v>85</v>
      </c>
    </row>
    <row r="339" s="13" customFormat="1">
      <c r="A339" s="13"/>
      <c r="B339" s="247"/>
      <c r="C339" s="248"/>
      <c r="D339" s="242" t="s">
        <v>184</v>
      </c>
      <c r="E339" s="249" t="s">
        <v>1</v>
      </c>
      <c r="F339" s="250" t="s">
        <v>1468</v>
      </c>
      <c r="G339" s="248"/>
      <c r="H339" s="249" t="s">
        <v>1</v>
      </c>
      <c r="I339" s="251"/>
      <c r="J339" s="248"/>
      <c r="K339" s="248"/>
      <c r="L339" s="252"/>
      <c r="M339" s="253"/>
      <c r="N339" s="254"/>
      <c r="O339" s="254"/>
      <c r="P339" s="254"/>
      <c r="Q339" s="254"/>
      <c r="R339" s="254"/>
      <c r="S339" s="254"/>
      <c r="T339" s="25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6" t="s">
        <v>184</v>
      </c>
      <c r="AU339" s="256" t="s">
        <v>85</v>
      </c>
      <c r="AV339" s="13" t="s">
        <v>21</v>
      </c>
      <c r="AW339" s="13" t="s">
        <v>34</v>
      </c>
      <c r="AX339" s="13" t="s">
        <v>77</v>
      </c>
      <c r="AY339" s="256" t="s">
        <v>173</v>
      </c>
    </row>
    <row r="340" s="14" customFormat="1">
      <c r="A340" s="14"/>
      <c r="B340" s="257"/>
      <c r="C340" s="258"/>
      <c r="D340" s="242" t="s">
        <v>184</v>
      </c>
      <c r="E340" s="259" t="s">
        <v>1</v>
      </c>
      <c r="F340" s="260" t="s">
        <v>1469</v>
      </c>
      <c r="G340" s="258"/>
      <c r="H340" s="261">
        <v>18</v>
      </c>
      <c r="I340" s="262"/>
      <c r="J340" s="258"/>
      <c r="K340" s="258"/>
      <c r="L340" s="263"/>
      <c r="M340" s="264"/>
      <c r="N340" s="265"/>
      <c r="O340" s="265"/>
      <c r="P340" s="265"/>
      <c r="Q340" s="265"/>
      <c r="R340" s="265"/>
      <c r="S340" s="265"/>
      <c r="T340" s="26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7" t="s">
        <v>184</v>
      </c>
      <c r="AU340" s="267" t="s">
        <v>85</v>
      </c>
      <c r="AV340" s="14" t="s">
        <v>85</v>
      </c>
      <c r="AW340" s="14" t="s">
        <v>34</v>
      </c>
      <c r="AX340" s="14" t="s">
        <v>77</v>
      </c>
      <c r="AY340" s="267" t="s">
        <v>173</v>
      </c>
    </row>
    <row r="341" s="15" customFormat="1">
      <c r="A341" s="15"/>
      <c r="B341" s="268"/>
      <c r="C341" s="269"/>
      <c r="D341" s="242" t="s">
        <v>184</v>
      </c>
      <c r="E341" s="270" t="s">
        <v>1</v>
      </c>
      <c r="F341" s="271" t="s">
        <v>187</v>
      </c>
      <c r="G341" s="269"/>
      <c r="H341" s="272">
        <v>18</v>
      </c>
      <c r="I341" s="273"/>
      <c r="J341" s="269"/>
      <c r="K341" s="269"/>
      <c r="L341" s="274"/>
      <c r="M341" s="275"/>
      <c r="N341" s="276"/>
      <c r="O341" s="276"/>
      <c r="P341" s="276"/>
      <c r="Q341" s="276"/>
      <c r="R341" s="276"/>
      <c r="S341" s="276"/>
      <c r="T341" s="277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8" t="s">
        <v>184</v>
      </c>
      <c r="AU341" s="278" t="s">
        <v>85</v>
      </c>
      <c r="AV341" s="15" t="s">
        <v>180</v>
      </c>
      <c r="AW341" s="15" t="s">
        <v>34</v>
      </c>
      <c r="AX341" s="15" t="s">
        <v>21</v>
      </c>
      <c r="AY341" s="278" t="s">
        <v>173</v>
      </c>
    </row>
    <row r="342" s="2" customFormat="1">
      <c r="A342" s="39"/>
      <c r="B342" s="40"/>
      <c r="C342" s="229" t="s">
        <v>481</v>
      </c>
      <c r="D342" s="229" t="s">
        <v>175</v>
      </c>
      <c r="E342" s="230" t="s">
        <v>1470</v>
      </c>
      <c r="F342" s="231" t="s">
        <v>1471</v>
      </c>
      <c r="G342" s="232" t="s">
        <v>516</v>
      </c>
      <c r="H342" s="233">
        <v>6</v>
      </c>
      <c r="I342" s="234"/>
      <c r="J342" s="235">
        <f>ROUND(I342*H342,2)</f>
        <v>0</v>
      </c>
      <c r="K342" s="231" t="s">
        <v>179</v>
      </c>
      <c r="L342" s="45"/>
      <c r="M342" s="236" t="s">
        <v>1</v>
      </c>
      <c r="N342" s="237" t="s">
        <v>42</v>
      </c>
      <c r="O342" s="92"/>
      <c r="P342" s="238">
        <f>O342*H342</f>
        <v>0</v>
      </c>
      <c r="Q342" s="238">
        <v>0.20716000000000001</v>
      </c>
      <c r="R342" s="238">
        <f>Q342*H342</f>
        <v>1.2429600000000001</v>
      </c>
      <c r="S342" s="238">
        <v>0</v>
      </c>
      <c r="T342" s="23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0" t="s">
        <v>180</v>
      </c>
      <c r="AT342" s="240" t="s">
        <v>175</v>
      </c>
      <c r="AU342" s="240" t="s">
        <v>85</v>
      </c>
      <c r="AY342" s="18" t="s">
        <v>173</v>
      </c>
      <c r="BE342" s="241">
        <f>IF(N342="základní",J342,0)</f>
        <v>0</v>
      </c>
      <c r="BF342" s="241">
        <f>IF(N342="snížená",J342,0)</f>
        <v>0</v>
      </c>
      <c r="BG342" s="241">
        <f>IF(N342="zákl. přenesená",J342,0)</f>
        <v>0</v>
      </c>
      <c r="BH342" s="241">
        <f>IF(N342="sníž. přenesená",J342,0)</f>
        <v>0</v>
      </c>
      <c r="BI342" s="241">
        <f>IF(N342="nulová",J342,0)</f>
        <v>0</v>
      </c>
      <c r="BJ342" s="18" t="s">
        <v>21</v>
      </c>
      <c r="BK342" s="241">
        <f>ROUND(I342*H342,2)</f>
        <v>0</v>
      </c>
      <c r="BL342" s="18" t="s">
        <v>180</v>
      </c>
      <c r="BM342" s="240" t="s">
        <v>1472</v>
      </c>
    </row>
    <row r="343" s="2" customFormat="1">
      <c r="A343" s="39"/>
      <c r="B343" s="40"/>
      <c r="C343" s="41"/>
      <c r="D343" s="242" t="s">
        <v>182</v>
      </c>
      <c r="E343" s="41"/>
      <c r="F343" s="243" t="s">
        <v>1473</v>
      </c>
      <c r="G343" s="41"/>
      <c r="H343" s="41"/>
      <c r="I343" s="244"/>
      <c r="J343" s="41"/>
      <c r="K343" s="41"/>
      <c r="L343" s="45"/>
      <c r="M343" s="245"/>
      <c r="N343" s="246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182</v>
      </c>
      <c r="AU343" s="18" t="s">
        <v>85</v>
      </c>
    </row>
    <row r="344" s="13" customFormat="1">
      <c r="A344" s="13"/>
      <c r="B344" s="247"/>
      <c r="C344" s="248"/>
      <c r="D344" s="242" t="s">
        <v>184</v>
      </c>
      <c r="E344" s="249" t="s">
        <v>1</v>
      </c>
      <c r="F344" s="250" t="s">
        <v>1474</v>
      </c>
      <c r="G344" s="248"/>
      <c r="H344" s="249" t="s">
        <v>1</v>
      </c>
      <c r="I344" s="251"/>
      <c r="J344" s="248"/>
      <c r="K344" s="248"/>
      <c r="L344" s="252"/>
      <c r="M344" s="253"/>
      <c r="N344" s="254"/>
      <c r="O344" s="254"/>
      <c r="P344" s="254"/>
      <c r="Q344" s="254"/>
      <c r="R344" s="254"/>
      <c r="S344" s="254"/>
      <c r="T344" s="25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6" t="s">
        <v>184</v>
      </c>
      <c r="AU344" s="256" t="s">
        <v>85</v>
      </c>
      <c r="AV344" s="13" t="s">
        <v>21</v>
      </c>
      <c r="AW344" s="13" t="s">
        <v>34</v>
      </c>
      <c r="AX344" s="13" t="s">
        <v>77</v>
      </c>
      <c r="AY344" s="256" t="s">
        <v>173</v>
      </c>
    </row>
    <row r="345" s="13" customFormat="1">
      <c r="A345" s="13"/>
      <c r="B345" s="247"/>
      <c r="C345" s="248"/>
      <c r="D345" s="242" t="s">
        <v>184</v>
      </c>
      <c r="E345" s="249" t="s">
        <v>1</v>
      </c>
      <c r="F345" s="250" t="s">
        <v>1475</v>
      </c>
      <c r="G345" s="248"/>
      <c r="H345" s="249" t="s">
        <v>1</v>
      </c>
      <c r="I345" s="251"/>
      <c r="J345" s="248"/>
      <c r="K345" s="248"/>
      <c r="L345" s="252"/>
      <c r="M345" s="253"/>
      <c r="N345" s="254"/>
      <c r="O345" s="254"/>
      <c r="P345" s="254"/>
      <c r="Q345" s="254"/>
      <c r="R345" s="254"/>
      <c r="S345" s="254"/>
      <c r="T345" s="25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6" t="s">
        <v>184</v>
      </c>
      <c r="AU345" s="256" t="s">
        <v>85</v>
      </c>
      <c r="AV345" s="13" t="s">
        <v>21</v>
      </c>
      <c r="AW345" s="13" t="s">
        <v>34</v>
      </c>
      <c r="AX345" s="13" t="s">
        <v>77</v>
      </c>
      <c r="AY345" s="256" t="s">
        <v>173</v>
      </c>
    </row>
    <row r="346" s="14" customFormat="1">
      <c r="A346" s="14"/>
      <c r="B346" s="257"/>
      <c r="C346" s="258"/>
      <c r="D346" s="242" t="s">
        <v>184</v>
      </c>
      <c r="E346" s="259" t="s">
        <v>1</v>
      </c>
      <c r="F346" s="260" t="s">
        <v>21</v>
      </c>
      <c r="G346" s="258"/>
      <c r="H346" s="261">
        <v>1</v>
      </c>
      <c r="I346" s="262"/>
      <c r="J346" s="258"/>
      <c r="K346" s="258"/>
      <c r="L346" s="263"/>
      <c r="M346" s="264"/>
      <c r="N346" s="265"/>
      <c r="O346" s="265"/>
      <c r="P346" s="265"/>
      <c r="Q346" s="265"/>
      <c r="R346" s="265"/>
      <c r="S346" s="265"/>
      <c r="T346" s="26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7" t="s">
        <v>184</v>
      </c>
      <c r="AU346" s="267" t="s">
        <v>85</v>
      </c>
      <c r="AV346" s="14" t="s">
        <v>85</v>
      </c>
      <c r="AW346" s="14" t="s">
        <v>34</v>
      </c>
      <c r="AX346" s="14" t="s">
        <v>77</v>
      </c>
      <c r="AY346" s="267" t="s">
        <v>173</v>
      </c>
    </row>
    <row r="347" s="13" customFormat="1">
      <c r="A347" s="13"/>
      <c r="B347" s="247"/>
      <c r="C347" s="248"/>
      <c r="D347" s="242" t="s">
        <v>184</v>
      </c>
      <c r="E347" s="249" t="s">
        <v>1</v>
      </c>
      <c r="F347" s="250" t="s">
        <v>1476</v>
      </c>
      <c r="G347" s="248"/>
      <c r="H347" s="249" t="s">
        <v>1</v>
      </c>
      <c r="I347" s="251"/>
      <c r="J347" s="248"/>
      <c r="K347" s="248"/>
      <c r="L347" s="252"/>
      <c r="M347" s="253"/>
      <c r="N347" s="254"/>
      <c r="O347" s="254"/>
      <c r="P347" s="254"/>
      <c r="Q347" s="254"/>
      <c r="R347" s="254"/>
      <c r="S347" s="254"/>
      <c r="T347" s="25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6" t="s">
        <v>184</v>
      </c>
      <c r="AU347" s="256" t="s">
        <v>85</v>
      </c>
      <c r="AV347" s="13" t="s">
        <v>21</v>
      </c>
      <c r="AW347" s="13" t="s">
        <v>34</v>
      </c>
      <c r="AX347" s="13" t="s">
        <v>77</v>
      </c>
      <c r="AY347" s="256" t="s">
        <v>173</v>
      </c>
    </row>
    <row r="348" s="14" customFormat="1">
      <c r="A348" s="14"/>
      <c r="B348" s="257"/>
      <c r="C348" s="258"/>
      <c r="D348" s="242" t="s">
        <v>184</v>
      </c>
      <c r="E348" s="259" t="s">
        <v>1</v>
      </c>
      <c r="F348" s="260" t="s">
        <v>21</v>
      </c>
      <c r="G348" s="258"/>
      <c r="H348" s="261">
        <v>1</v>
      </c>
      <c r="I348" s="262"/>
      <c r="J348" s="258"/>
      <c r="K348" s="258"/>
      <c r="L348" s="263"/>
      <c r="M348" s="264"/>
      <c r="N348" s="265"/>
      <c r="O348" s="265"/>
      <c r="P348" s="265"/>
      <c r="Q348" s="265"/>
      <c r="R348" s="265"/>
      <c r="S348" s="265"/>
      <c r="T348" s="26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7" t="s">
        <v>184</v>
      </c>
      <c r="AU348" s="267" t="s">
        <v>85</v>
      </c>
      <c r="AV348" s="14" t="s">
        <v>85</v>
      </c>
      <c r="AW348" s="14" t="s">
        <v>34</v>
      </c>
      <c r="AX348" s="14" t="s">
        <v>77</v>
      </c>
      <c r="AY348" s="267" t="s">
        <v>173</v>
      </c>
    </row>
    <row r="349" s="13" customFormat="1">
      <c r="A349" s="13"/>
      <c r="B349" s="247"/>
      <c r="C349" s="248"/>
      <c r="D349" s="242" t="s">
        <v>184</v>
      </c>
      <c r="E349" s="249" t="s">
        <v>1</v>
      </c>
      <c r="F349" s="250" t="s">
        <v>1477</v>
      </c>
      <c r="G349" s="248"/>
      <c r="H349" s="249" t="s">
        <v>1</v>
      </c>
      <c r="I349" s="251"/>
      <c r="J349" s="248"/>
      <c r="K349" s="248"/>
      <c r="L349" s="252"/>
      <c r="M349" s="253"/>
      <c r="N349" s="254"/>
      <c r="O349" s="254"/>
      <c r="P349" s="254"/>
      <c r="Q349" s="254"/>
      <c r="R349" s="254"/>
      <c r="S349" s="254"/>
      <c r="T349" s="25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6" t="s">
        <v>184</v>
      </c>
      <c r="AU349" s="256" t="s">
        <v>85</v>
      </c>
      <c r="AV349" s="13" t="s">
        <v>21</v>
      </c>
      <c r="AW349" s="13" t="s">
        <v>34</v>
      </c>
      <c r="AX349" s="13" t="s">
        <v>77</v>
      </c>
      <c r="AY349" s="256" t="s">
        <v>173</v>
      </c>
    </row>
    <row r="350" s="14" customFormat="1">
      <c r="A350" s="14"/>
      <c r="B350" s="257"/>
      <c r="C350" s="258"/>
      <c r="D350" s="242" t="s">
        <v>184</v>
      </c>
      <c r="E350" s="259" t="s">
        <v>1</v>
      </c>
      <c r="F350" s="260" t="s">
        <v>21</v>
      </c>
      <c r="G350" s="258"/>
      <c r="H350" s="261">
        <v>1</v>
      </c>
      <c r="I350" s="262"/>
      <c r="J350" s="258"/>
      <c r="K350" s="258"/>
      <c r="L350" s="263"/>
      <c r="M350" s="264"/>
      <c r="N350" s="265"/>
      <c r="O350" s="265"/>
      <c r="P350" s="265"/>
      <c r="Q350" s="265"/>
      <c r="R350" s="265"/>
      <c r="S350" s="265"/>
      <c r="T350" s="26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7" t="s">
        <v>184</v>
      </c>
      <c r="AU350" s="267" t="s">
        <v>85</v>
      </c>
      <c r="AV350" s="14" t="s">
        <v>85</v>
      </c>
      <c r="AW350" s="14" t="s">
        <v>34</v>
      </c>
      <c r="AX350" s="14" t="s">
        <v>77</v>
      </c>
      <c r="AY350" s="267" t="s">
        <v>173</v>
      </c>
    </row>
    <row r="351" s="16" customFormat="1">
      <c r="A351" s="16"/>
      <c r="B351" s="280"/>
      <c r="C351" s="281"/>
      <c r="D351" s="242" t="s">
        <v>184</v>
      </c>
      <c r="E351" s="282" t="s">
        <v>1</v>
      </c>
      <c r="F351" s="283" t="s">
        <v>217</v>
      </c>
      <c r="G351" s="281"/>
      <c r="H351" s="284">
        <v>3</v>
      </c>
      <c r="I351" s="285"/>
      <c r="J351" s="281"/>
      <c r="K351" s="281"/>
      <c r="L351" s="286"/>
      <c r="M351" s="287"/>
      <c r="N351" s="288"/>
      <c r="O351" s="288"/>
      <c r="P351" s="288"/>
      <c r="Q351" s="288"/>
      <c r="R351" s="288"/>
      <c r="S351" s="288"/>
      <c r="T351" s="289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T351" s="290" t="s">
        <v>184</v>
      </c>
      <c r="AU351" s="290" t="s">
        <v>85</v>
      </c>
      <c r="AV351" s="16" t="s">
        <v>91</v>
      </c>
      <c r="AW351" s="16" t="s">
        <v>34</v>
      </c>
      <c r="AX351" s="16" t="s">
        <v>77</v>
      </c>
      <c r="AY351" s="290" t="s">
        <v>173</v>
      </c>
    </row>
    <row r="352" s="13" customFormat="1">
      <c r="A352" s="13"/>
      <c r="B352" s="247"/>
      <c r="C352" s="248"/>
      <c r="D352" s="242" t="s">
        <v>184</v>
      </c>
      <c r="E352" s="249" t="s">
        <v>1</v>
      </c>
      <c r="F352" s="250" t="s">
        <v>1478</v>
      </c>
      <c r="G352" s="248"/>
      <c r="H352" s="249" t="s">
        <v>1</v>
      </c>
      <c r="I352" s="251"/>
      <c r="J352" s="248"/>
      <c r="K352" s="248"/>
      <c r="L352" s="252"/>
      <c r="M352" s="253"/>
      <c r="N352" s="254"/>
      <c r="O352" s="254"/>
      <c r="P352" s="254"/>
      <c r="Q352" s="254"/>
      <c r="R352" s="254"/>
      <c r="S352" s="254"/>
      <c r="T352" s="25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6" t="s">
        <v>184</v>
      </c>
      <c r="AU352" s="256" t="s">
        <v>85</v>
      </c>
      <c r="AV352" s="13" t="s">
        <v>21</v>
      </c>
      <c r="AW352" s="13" t="s">
        <v>34</v>
      </c>
      <c r="AX352" s="13" t="s">
        <v>77</v>
      </c>
      <c r="AY352" s="256" t="s">
        <v>173</v>
      </c>
    </row>
    <row r="353" s="14" customFormat="1">
      <c r="A353" s="14"/>
      <c r="B353" s="257"/>
      <c r="C353" s="258"/>
      <c r="D353" s="242" t="s">
        <v>184</v>
      </c>
      <c r="E353" s="259" t="s">
        <v>1</v>
      </c>
      <c r="F353" s="260" t="s">
        <v>91</v>
      </c>
      <c r="G353" s="258"/>
      <c r="H353" s="261">
        <v>3</v>
      </c>
      <c r="I353" s="262"/>
      <c r="J353" s="258"/>
      <c r="K353" s="258"/>
      <c r="L353" s="263"/>
      <c r="M353" s="264"/>
      <c r="N353" s="265"/>
      <c r="O353" s="265"/>
      <c r="P353" s="265"/>
      <c r="Q353" s="265"/>
      <c r="R353" s="265"/>
      <c r="S353" s="265"/>
      <c r="T353" s="26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7" t="s">
        <v>184</v>
      </c>
      <c r="AU353" s="267" t="s">
        <v>85</v>
      </c>
      <c r="AV353" s="14" t="s">
        <v>85</v>
      </c>
      <c r="AW353" s="14" t="s">
        <v>34</v>
      </c>
      <c r="AX353" s="14" t="s">
        <v>77</v>
      </c>
      <c r="AY353" s="267" t="s">
        <v>173</v>
      </c>
    </row>
    <row r="354" s="15" customFormat="1">
      <c r="A354" s="15"/>
      <c r="B354" s="268"/>
      <c r="C354" s="269"/>
      <c r="D354" s="242" t="s">
        <v>184</v>
      </c>
      <c r="E354" s="270" t="s">
        <v>1</v>
      </c>
      <c r="F354" s="271" t="s">
        <v>187</v>
      </c>
      <c r="G354" s="269"/>
      <c r="H354" s="272">
        <v>6</v>
      </c>
      <c r="I354" s="273"/>
      <c r="J354" s="269"/>
      <c r="K354" s="269"/>
      <c r="L354" s="274"/>
      <c r="M354" s="275"/>
      <c r="N354" s="276"/>
      <c r="O354" s="276"/>
      <c r="P354" s="276"/>
      <c r="Q354" s="276"/>
      <c r="R354" s="276"/>
      <c r="S354" s="276"/>
      <c r="T354" s="277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8" t="s">
        <v>184</v>
      </c>
      <c r="AU354" s="278" t="s">
        <v>85</v>
      </c>
      <c r="AV354" s="15" t="s">
        <v>180</v>
      </c>
      <c r="AW354" s="15" t="s">
        <v>34</v>
      </c>
      <c r="AX354" s="15" t="s">
        <v>21</v>
      </c>
      <c r="AY354" s="278" t="s">
        <v>173</v>
      </c>
    </row>
    <row r="355" s="2" customFormat="1" ht="16.5" customHeight="1">
      <c r="A355" s="39"/>
      <c r="B355" s="40"/>
      <c r="C355" s="291" t="s">
        <v>493</v>
      </c>
      <c r="D355" s="291" t="s">
        <v>295</v>
      </c>
      <c r="E355" s="292" t="s">
        <v>1479</v>
      </c>
      <c r="F355" s="293" t="s">
        <v>1480</v>
      </c>
      <c r="G355" s="294" t="s">
        <v>516</v>
      </c>
      <c r="H355" s="295">
        <v>1</v>
      </c>
      <c r="I355" s="296"/>
      <c r="J355" s="297">
        <f>ROUND(I355*H355,2)</f>
        <v>0</v>
      </c>
      <c r="K355" s="293" t="s">
        <v>1</v>
      </c>
      <c r="L355" s="298"/>
      <c r="M355" s="299" t="s">
        <v>1</v>
      </c>
      <c r="N355" s="300" t="s">
        <v>42</v>
      </c>
      <c r="O355" s="92"/>
      <c r="P355" s="238">
        <f>O355*H355</f>
        <v>0</v>
      </c>
      <c r="Q355" s="238">
        <v>5.2999999999999998</v>
      </c>
      <c r="R355" s="238">
        <f>Q355*H355</f>
        <v>5.2999999999999998</v>
      </c>
      <c r="S355" s="238">
        <v>0</v>
      </c>
      <c r="T355" s="23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0" t="s">
        <v>238</v>
      </c>
      <c r="AT355" s="240" t="s">
        <v>295</v>
      </c>
      <c r="AU355" s="240" t="s">
        <v>85</v>
      </c>
      <c r="AY355" s="18" t="s">
        <v>173</v>
      </c>
      <c r="BE355" s="241">
        <f>IF(N355="základní",J355,0)</f>
        <v>0</v>
      </c>
      <c r="BF355" s="241">
        <f>IF(N355="snížená",J355,0)</f>
        <v>0</v>
      </c>
      <c r="BG355" s="241">
        <f>IF(N355="zákl. přenesená",J355,0)</f>
        <v>0</v>
      </c>
      <c r="BH355" s="241">
        <f>IF(N355="sníž. přenesená",J355,0)</f>
        <v>0</v>
      </c>
      <c r="BI355" s="241">
        <f>IF(N355="nulová",J355,0)</f>
        <v>0</v>
      </c>
      <c r="BJ355" s="18" t="s">
        <v>21</v>
      </c>
      <c r="BK355" s="241">
        <f>ROUND(I355*H355,2)</f>
        <v>0</v>
      </c>
      <c r="BL355" s="18" t="s">
        <v>180</v>
      </c>
      <c r="BM355" s="240" t="s">
        <v>1481</v>
      </c>
    </row>
    <row r="356" s="2" customFormat="1">
      <c r="A356" s="39"/>
      <c r="B356" s="40"/>
      <c r="C356" s="41"/>
      <c r="D356" s="242" t="s">
        <v>182</v>
      </c>
      <c r="E356" s="41"/>
      <c r="F356" s="243" t="s">
        <v>1480</v>
      </c>
      <c r="G356" s="41"/>
      <c r="H356" s="41"/>
      <c r="I356" s="244"/>
      <c r="J356" s="41"/>
      <c r="K356" s="41"/>
      <c r="L356" s="45"/>
      <c r="M356" s="245"/>
      <c r="N356" s="246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182</v>
      </c>
      <c r="AU356" s="18" t="s">
        <v>85</v>
      </c>
    </row>
    <row r="357" s="2" customFormat="1">
      <c r="A357" s="39"/>
      <c r="B357" s="40"/>
      <c r="C357" s="41"/>
      <c r="D357" s="242" t="s">
        <v>197</v>
      </c>
      <c r="E357" s="41"/>
      <c r="F357" s="279" t="s">
        <v>1482</v>
      </c>
      <c r="G357" s="41"/>
      <c r="H357" s="41"/>
      <c r="I357" s="244"/>
      <c r="J357" s="41"/>
      <c r="K357" s="41"/>
      <c r="L357" s="45"/>
      <c r="M357" s="245"/>
      <c r="N357" s="246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197</v>
      </c>
      <c r="AU357" s="18" t="s">
        <v>85</v>
      </c>
    </row>
    <row r="358" s="13" customFormat="1">
      <c r="A358" s="13"/>
      <c r="B358" s="247"/>
      <c r="C358" s="248"/>
      <c r="D358" s="242" t="s">
        <v>184</v>
      </c>
      <c r="E358" s="249" t="s">
        <v>1</v>
      </c>
      <c r="F358" s="250" t="s">
        <v>1483</v>
      </c>
      <c r="G358" s="248"/>
      <c r="H358" s="249" t="s">
        <v>1</v>
      </c>
      <c r="I358" s="251"/>
      <c r="J358" s="248"/>
      <c r="K358" s="248"/>
      <c r="L358" s="252"/>
      <c r="M358" s="253"/>
      <c r="N358" s="254"/>
      <c r="O358" s="254"/>
      <c r="P358" s="254"/>
      <c r="Q358" s="254"/>
      <c r="R358" s="254"/>
      <c r="S358" s="254"/>
      <c r="T358" s="25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6" t="s">
        <v>184</v>
      </c>
      <c r="AU358" s="256" t="s">
        <v>85</v>
      </c>
      <c r="AV358" s="13" t="s">
        <v>21</v>
      </c>
      <c r="AW358" s="13" t="s">
        <v>34</v>
      </c>
      <c r="AX358" s="13" t="s">
        <v>77</v>
      </c>
      <c r="AY358" s="256" t="s">
        <v>173</v>
      </c>
    </row>
    <row r="359" s="14" customFormat="1">
      <c r="A359" s="14"/>
      <c r="B359" s="257"/>
      <c r="C359" s="258"/>
      <c r="D359" s="242" t="s">
        <v>184</v>
      </c>
      <c r="E359" s="259" t="s">
        <v>1</v>
      </c>
      <c r="F359" s="260" t="s">
        <v>21</v>
      </c>
      <c r="G359" s="258"/>
      <c r="H359" s="261">
        <v>1</v>
      </c>
      <c r="I359" s="262"/>
      <c r="J359" s="258"/>
      <c r="K359" s="258"/>
      <c r="L359" s="263"/>
      <c r="M359" s="264"/>
      <c r="N359" s="265"/>
      <c r="O359" s="265"/>
      <c r="P359" s="265"/>
      <c r="Q359" s="265"/>
      <c r="R359" s="265"/>
      <c r="S359" s="265"/>
      <c r="T359" s="26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7" t="s">
        <v>184</v>
      </c>
      <c r="AU359" s="267" t="s">
        <v>85</v>
      </c>
      <c r="AV359" s="14" t="s">
        <v>85</v>
      </c>
      <c r="AW359" s="14" t="s">
        <v>34</v>
      </c>
      <c r="AX359" s="14" t="s">
        <v>77</v>
      </c>
      <c r="AY359" s="267" t="s">
        <v>173</v>
      </c>
    </row>
    <row r="360" s="15" customFormat="1">
      <c r="A360" s="15"/>
      <c r="B360" s="268"/>
      <c r="C360" s="269"/>
      <c r="D360" s="242" t="s">
        <v>184</v>
      </c>
      <c r="E360" s="270" t="s">
        <v>1</v>
      </c>
      <c r="F360" s="271" t="s">
        <v>187</v>
      </c>
      <c r="G360" s="269"/>
      <c r="H360" s="272">
        <v>1</v>
      </c>
      <c r="I360" s="273"/>
      <c r="J360" s="269"/>
      <c r="K360" s="269"/>
      <c r="L360" s="274"/>
      <c r="M360" s="275"/>
      <c r="N360" s="276"/>
      <c r="O360" s="276"/>
      <c r="P360" s="276"/>
      <c r="Q360" s="276"/>
      <c r="R360" s="276"/>
      <c r="S360" s="276"/>
      <c r="T360" s="277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8" t="s">
        <v>184</v>
      </c>
      <c r="AU360" s="278" t="s">
        <v>85</v>
      </c>
      <c r="AV360" s="15" t="s">
        <v>180</v>
      </c>
      <c r="AW360" s="15" t="s">
        <v>34</v>
      </c>
      <c r="AX360" s="15" t="s">
        <v>21</v>
      </c>
      <c r="AY360" s="278" t="s">
        <v>173</v>
      </c>
    </row>
    <row r="361" s="2" customFormat="1" ht="16.5" customHeight="1">
      <c r="A361" s="39"/>
      <c r="B361" s="40"/>
      <c r="C361" s="291" t="s">
        <v>499</v>
      </c>
      <c r="D361" s="291" t="s">
        <v>295</v>
      </c>
      <c r="E361" s="292" t="s">
        <v>1484</v>
      </c>
      <c r="F361" s="293" t="s">
        <v>1485</v>
      </c>
      <c r="G361" s="294" t="s">
        <v>516</v>
      </c>
      <c r="H361" s="295">
        <v>1</v>
      </c>
      <c r="I361" s="296"/>
      <c r="J361" s="297">
        <f>ROUND(I361*H361,2)</f>
        <v>0</v>
      </c>
      <c r="K361" s="293" t="s">
        <v>1</v>
      </c>
      <c r="L361" s="298"/>
      <c r="M361" s="299" t="s">
        <v>1</v>
      </c>
      <c r="N361" s="300" t="s">
        <v>42</v>
      </c>
      <c r="O361" s="92"/>
      <c r="P361" s="238">
        <f>O361*H361</f>
        <v>0</v>
      </c>
      <c r="Q361" s="238">
        <v>7.75</v>
      </c>
      <c r="R361" s="238">
        <f>Q361*H361</f>
        <v>7.75</v>
      </c>
      <c r="S361" s="238">
        <v>0</v>
      </c>
      <c r="T361" s="23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0" t="s">
        <v>238</v>
      </c>
      <c r="AT361" s="240" t="s">
        <v>295</v>
      </c>
      <c r="AU361" s="240" t="s">
        <v>85</v>
      </c>
      <c r="AY361" s="18" t="s">
        <v>173</v>
      </c>
      <c r="BE361" s="241">
        <f>IF(N361="základní",J361,0)</f>
        <v>0</v>
      </c>
      <c r="BF361" s="241">
        <f>IF(N361="snížená",J361,0)</f>
        <v>0</v>
      </c>
      <c r="BG361" s="241">
        <f>IF(N361="zákl. přenesená",J361,0)</f>
        <v>0</v>
      </c>
      <c r="BH361" s="241">
        <f>IF(N361="sníž. přenesená",J361,0)</f>
        <v>0</v>
      </c>
      <c r="BI361" s="241">
        <f>IF(N361="nulová",J361,0)</f>
        <v>0</v>
      </c>
      <c r="BJ361" s="18" t="s">
        <v>21</v>
      </c>
      <c r="BK361" s="241">
        <f>ROUND(I361*H361,2)</f>
        <v>0</v>
      </c>
      <c r="BL361" s="18" t="s">
        <v>180</v>
      </c>
      <c r="BM361" s="240" t="s">
        <v>1486</v>
      </c>
    </row>
    <row r="362" s="2" customFormat="1">
      <c r="A362" s="39"/>
      <c r="B362" s="40"/>
      <c r="C362" s="41"/>
      <c r="D362" s="242" t="s">
        <v>182</v>
      </c>
      <c r="E362" s="41"/>
      <c r="F362" s="243" t="s">
        <v>1485</v>
      </c>
      <c r="G362" s="41"/>
      <c r="H362" s="41"/>
      <c r="I362" s="244"/>
      <c r="J362" s="41"/>
      <c r="K362" s="41"/>
      <c r="L362" s="45"/>
      <c r="M362" s="245"/>
      <c r="N362" s="246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182</v>
      </c>
      <c r="AU362" s="18" t="s">
        <v>85</v>
      </c>
    </row>
    <row r="363" s="2" customFormat="1">
      <c r="A363" s="39"/>
      <c r="B363" s="40"/>
      <c r="C363" s="41"/>
      <c r="D363" s="242" t="s">
        <v>197</v>
      </c>
      <c r="E363" s="41"/>
      <c r="F363" s="279" t="s">
        <v>1482</v>
      </c>
      <c r="G363" s="41"/>
      <c r="H363" s="41"/>
      <c r="I363" s="244"/>
      <c r="J363" s="41"/>
      <c r="K363" s="41"/>
      <c r="L363" s="45"/>
      <c r="M363" s="245"/>
      <c r="N363" s="246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197</v>
      </c>
      <c r="AU363" s="18" t="s">
        <v>85</v>
      </c>
    </row>
    <row r="364" s="13" customFormat="1">
      <c r="A364" s="13"/>
      <c r="B364" s="247"/>
      <c r="C364" s="248"/>
      <c r="D364" s="242" t="s">
        <v>184</v>
      </c>
      <c r="E364" s="249" t="s">
        <v>1</v>
      </c>
      <c r="F364" s="250" t="s">
        <v>1487</v>
      </c>
      <c r="G364" s="248"/>
      <c r="H364" s="249" t="s">
        <v>1</v>
      </c>
      <c r="I364" s="251"/>
      <c r="J364" s="248"/>
      <c r="K364" s="248"/>
      <c r="L364" s="252"/>
      <c r="M364" s="253"/>
      <c r="N364" s="254"/>
      <c r="O364" s="254"/>
      <c r="P364" s="254"/>
      <c r="Q364" s="254"/>
      <c r="R364" s="254"/>
      <c r="S364" s="254"/>
      <c r="T364" s="25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6" t="s">
        <v>184</v>
      </c>
      <c r="AU364" s="256" t="s">
        <v>85</v>
      </c>
      <c r="AV364" s="13" t="s">
        <v>21</v>
      </c>
      <c r="AW364" s="13" t="s">
        <v>34</v>
      </c>
      <c r="AX364" s="13" t="s">
        <v>77</v>
      </c>
      <c r="AY364" s="256" t="s">
        <v>173</v>
      </c>
    </row>
    <row r="365" s="14" customFormat="1">
      <c r="A365" s="14"/>
      <c r="B365" s="257"/>
      <c r="C365" s="258"/>
      <c r="D365" s="242" t="s">
        <v>184</v>
      </c>
      <c r="E365" s="259" t="s">
        <v>1</v>
      </c>
      <c r="F365" s="260" t="s">
        <v>21</v>
      </c>
      <c r="G365" s="258"/>
      <c r="H365" s="261">
        <v>1</v>
      </c>
      <c r="I365" s="262"/>
      <c r="J365" s="258"/>
      <c r="K365" s="258"/>
      <c r="L365" s="263"/>
      <c r="M365" s="264"/>
      <c r="N365" s="265"/>
      <c r="O365" s="265"/>
      <c r="P365" s="265"/>
      <c r="Q365" s="265"/>
      <c r="R365" s="265"/>
      <c r="S365" s="265"/>
      <c r="T365" s="26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7" t="s">
        <v>184</v>
      </c>
      <c r="AU365" s="267" t="s">
        <v>85</v>
      </c>
      <c r="AV365" s="14" t="s">
        <v>85</v>
      </c>
      <c r="AW365" s="14" t="s">
        <v>34</v>
      </c>
      <c r="AX365" s="14" t="s">
        <v>77</v>
      </c>
      <c r="AY365" s="267" t="s">
        <v>173</v>
      </c>
    </row>
    <row r="366" s="15" customFormat="1">
      <c r="A366" s="15"/>
      <c r="B366" s="268"/>
      <c r="C366" s="269"/>
      <c r="D366" s="242" t="s">
        <v>184</v>
      </c>
      <c r="E366" s="270" t="s">
        <v>1</v>
      </c>
      <c r="F366" s="271" t="s">
        <v>187</v>
      </c>
      <c r="G366" s="269"/>
      <c r="H366" s="272">
        <v>1</v>
      </c>
      <c r="I366" s="273"/>
      <c r="J366" s="269"/>
      <c r="K366" s="269"/>
      <c r="L366" s="274"/>
      <c r="M366" s="275"/>
      <c r="N366" s="276"/>
      <c r="O366" s="276"/>
      <c r="P366" s="276"/>
      <c r="Q366" s="276"/>
      <c r="R366" s="276"/>
      <c r="S366" s="276"/>
      <c r="T366" s="277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8" t="s">
        <v>184</v>
      </c>
      <c r="AU366" s="278" t="s">
        <v>85</v>
      </c>
      <c r="AV366" s="15" t="s">
        <v>180</v>
      </c>
      <c r="AW366" s="15" t="s">
        <v>34</v>
      </c>
      <c r="AX366" s="15" t="s">
        <v>21</v>
      </c>
      <c r="AY366" s="278" t="s">
        <v>173</v>
      </c>
    </row>
    <row r="367" s="2" customFormat="1" ht="16.5" customHeight="1">
      <c r="A367" s="39"/>
      <c r="B367" s="40"/>
      <c r="C367" s="291" t="s">
        <v>506</v>
      </c>
      <c r="D367" s="291" t="s">
        <v>295</v>
      </c>
      <c r="E367" s="292" t="s">
        <v>1488</v>
      </c>
      <c r="F367" s="293" t="s">
        <v>1489</v>
      </c>
      <c r="G367" s="294" t="s">
        <v>516</v>
      </c>
      <c r="H367" s="295">
        <v>6</v>
      </c>
      <c r="I367" s="296"/>
      <c r="J367" s="297">
        <f>ROUND(I367*H367,2)</f>
        <v>0</v>
      </c>
      <c r="K367" s="293" t="s">
        <v>1</v>
      </c>
      <c r="L367" s="298"/>
      <c r="M367" s="299" t="s">
        <v>1</v>
      </c>
      <c r="N367" s="300" t="s">
        <v>42</v>
      </c>
      <c r="O367" s="92"/>
      <c r="P367" s="238">
        <f>O367*H367</f>
        <v>0</v>
      </c>
      <c r="Q367" s="238">
        <v>10.199999999999999</v>
      </c>
      <c r="R367" s="238">
        <f>Q367*H367</f>
        <v>61.199999999999996</v>
      </c>
      <c r="S367" s="238">
        <v>0</v>
      </c>
      <c r="T367" s="23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0" t="s">
        <v>238</v>
      </c>
      <c r="AT367" s="240" t="s">
        <v>295</v>
      </c>
      <c r="AU367" s="240" t="s">
        <v>85</v>
      </c>
      <c r="AY367" s="18" t="s">
        <v>173</v>
      </c>
      <c r="BE367" s="241">
        <f>IF(N367="základní",J367,0)</f>
        <v>0</v>
      </c>
      <c r="BF367" s="241">
        <f>IF(N367="snížená",J367,0)</f>
        <v>0</v>
      </c>
      <c r="BG367" s="241">
        <f>IF(N367="zákl. přenesená",J367,0)</f>
        <v>0</v>
      </c>
      <c r="BH367" s="241">
        <f>IF(N367="sníž. přenesená",J367,0)</f>
        <v>0</v>
      </c>
      <c r="BI367" s="241">
        <f>IF(N367="nulová",J367,0)</f>
        <v>0</v>
      </c>
      <c r="BJ367" s="18" t="s">
        <v>21</v>
      </c>
      <c r="BK367" s="241">
        <f>ROUND(I367*H367,2)</f>
        <v>0</v>
      </c>
      <c r="BL367" s="18" t="s">
        <v>180</v>
      </c>
      <c r="BM367" s="240" t="s">
        <v>1490</v>
      </c>
    </row>
    <row r="368" s="2" customFormat="1">
      <c r="A368" s="39"/>
      <c r="B368" s="40"/>
      <c r="C368" s="41"/>
      <c r="D368" s="242" t="s">
        <v>182</v>
      </c>
      <c r="E368" s="41"/>
      <c r="F368" s="243" t="s">
        <v>1489</v>
      </c>
      <c r="G368" s="41"/>
      <c r="H368" s="41"/>
      <c r="I368" s="244"/>
      <c r="J368" s="41"/>
      <c r="K368" s="41"/>
      <c r="L368" s="45"/>
      <c r="M368" s="245"/>
      <c r="N368" s="246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182</v>
      </c>
      <c r="AU368" s="18" t="s">
        <v>85</v>
      </c>
    </row>
    <row r="369" s="2" customFormat="1">
      <c r="A369" s="39"/>
      <c r="B369" s="40"/>
      <c r="C369" s="41"/>
      <c r="D369" s="242" t="s">
        <v>197</v>
      </c>
      <c r="E369" s="41"/>
      <c r="F369" s="279" t="s">
        <v>1491</v>
      </c>
      <c r="G369" s="41"/>
      <c r="H369" s="41"/>
      <c r="I369" s="244"/>
      <c r="J369" s="41"/>
      <c r="K369" s="41"/>
      <c r="L369" s="45"/>
      <c r="M369" s="245"/>
      <c r="N369" s="246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197</v>
      </c>
      <c r="AU369" s="18" t="s">
        <v>85</v>
      </c>
    </row>
    <row r="370" s="13" customFormat="1">
      <c r="A370" s="13"/>
      <c r="B370" s="247"/>
      <c r="C370" s="248"/>
      <c r="D370" s="242" t="s">
        <v>184</v>
      </c>
      <c r="E370" s="249" t="s">
        <v>1</v>
      </c>
      <c r="F370" s="250" t="s">
        <v>1492</v>
      </c>
      <c r="G370" s="248"/>
      <c r="H370" s="249" t="s">
        <v>1</v>
      </c>
      <c r="I370" s="251"/>
      <c r="J370" s="248"/>
      <c r="K370" s="248"/>
      <c r="L370" s="252"/>
      <c r="M370" s="253"/>
      <c r="N370" s="254"/>
      <c r="O370" s="254"/>
      <c r="P370" s="254"/>
      <c r="Q370" s="254"/>
      <c r="R370" s="254"/>
      <c r="S370" s="254"/>
      <c r="T370" s="25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6" t="s">
        <v>184</v>
      </c>
      <c r="AU370" s="256" t="s">
        <v>85</v>
      </c>
      <c r="AV370" s="13" t="s">
        <v>21</v>
      </c>
      <c r="AW370" s="13" t="s">
        <v>34</v>
      </c>
      <c r="AX370" s="13" t="s">
        <v>77</v>
      </c>
      <c r="AY370" s="256" t="s">
        <v>173</v>
      </c>
    </row>
    <row r="371" s="14" customFormat="1">
      <c r="A371" s="14"/>
      <c r="B371" s="257"/>
      <c r="C371" s="258"/>
      <c r="D371" s="242" t="s">
        <v>184</v>
      </c>
      <c r="E371" s="259" t="s">
        <v>1</v>
      </c>
      <c r="F371" s="260" t="s">
        <v>1493</v>
      </c>
      <c r="G371" s="258"/>
      <c r="H371" s="261">
        <v>6</v>
      </c>
      <c r="I371" s="262"/>
      <c r="J371" s="258"/>
      <c r="K371" s="258"/>
      <c r="L371" s="263"/>
      <c r="M371" s="264"/>
      <c r="N371" s="265"/>
      <c r="O371" s="265"/>
      <c r="P371" s="265"/>
      <c r="Q371" s="265"/>
      <c r="R371" s="265"/>
      <c r="S371" s="265"/>
      <c r="T371" s="26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7" t="s">
        <v>184</v>
      </c>
      <c r="AU371" s="267" t="s">
        <v>85</v>
      </c>
      <c r="AV371" s="14" t="s">
        <v>85</v>
      </c>
      <c r="AW371" s="14" t="s">
        <v>34</v>
      </c>
      <c r="AX371" s="14" t="s">
        <v>77</v>
      </c>
      <c r="AY371" s="267" t="s">
        <v>173</v>
      </c>
    </row>
    <row r="372" s="15" customFormat="1">
      <c r="A372" s="15"/>
      <c r="B372" s="268"/>
      <c r="C372" s="269"/>
      <c r="D372" s="242" t="s">
        <v>184</v>
      </c>
      <c r="E372" s="270" t="s">
        <v>1</v>
      </c>
      <c r="F372" s="271" t="s">
        <v>187</v>
      </c>
      <c r="G372" s="269"/>
      <c r="H372" s="272">
        <v>6</v>
      </c>
      <c r="I372" s="273"/>
      <c r="J372" s="269"/>
      <c r="K372" s="269"/>
      <c r="L372" s="274"/>
      <c r="M372" s="275"/>
      <c r="N372" s="276"/>
      <c r="O372" s="276"/>
      <c r="P372" s="276"/>
      <c r="Q372" s="276"/>
      <c r="R372" s="276"/>
      <c r="S372" s="276"/>
      <c r="T372" s="27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8" t="s">
        <v>184</v>
      </c>
      <c r="AU372" s="278" t="s">
        <v>85</v>
      </c>
      <c r="AV372" s="15" t="s">
        <v>180</v>
      </c>
      <c r="AW372" s="15" t="s">
        <v>34</v>
      </c>
      <c r="AX372" s="15" t="s">
        <v>21</v>
      </c>
      <c r="AY372" s="278" t="s">
        <v>173</v>
      </c>
    </row>
    <row r="373" s="2" customFormat="1">
      <c r="A373" s="39"/>
      <c r="B373" s="40"/>
      <c r="C373" s="291" t="s">
        <v>513</v>
      </c>
      <c r="D373" s="291" t="s">
        <v>295</v>
      </c>
      <c r="E373" s="292" t="s">
        <v>1494</v>
      </c>
      <c r="F373" s="293" t="s">
        <v>1495</v>
      </c>
      <c r="G373" s="294" t="s">
        <v>516</v>
      </c>
      <c r="H373" s="295">
        <v>1</v>
      </c>
      <c r="I373" s="296"/>
      <c r="J373" s="297">
        <f>ROUND(I373*H373,2)</f>
        <v>0</v>
      </c>
      <c r="K373" s="293" t="s">
        <v>1</v>
      </c>
      <c r="L373" s="298"/>
      <c r="M373" s="299" t="s">
        <v>1</v>
      </c>
      <c r="N373" s="300" t="s">
        <v>42</v>
      </c>
      <c r="O373" s="92"/>
      <c r="P373" s="238">
        <f>O373*H373</f>
        <v>0</v>
      </c>
      <c r="Q373" s="238">
        <v>7.75</v>
      </c>
      <c r="R373" s="238">
        <f>Q373*H373</f>
        <v>7.75</v>
      </c>
      <c r="S373" s="238">
        <v>0</v>
      </c>
      <c r="T373" s="23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0" t="s">
        <v>238</v>
      </c>
      <c r="AT373" s="240" t="s">
        <v>295</v>
      </c>
      <c r="AU373" s="240" t="s">
        <v>85</v>
      </c>
      <c r="AY373" s="18" t="s">
        <v>173</v>
      </c>
      <c r="BE373" s="241">
        <f>IF(N373="základní",J373,0)</f>
        <v>0</v>
      </c>
      <c r="BF373" s="241">
        <f>IF(N373="snížená",J373,0)</f>
        <v>0</v>
      </c>
      <c r="BG373" s="241">
        <f>IF(N373="zákl. přenesená",J373,0)</f>
        <v>0</v>
      </c>
      <c r="BH373" s="241">
        <f>IF(N373="sníž. přenesená",J373,0)</f>
        <v>0</v>
      </c>
      <c r="BI373" s="241">
        <f>IF(N373="nulová",J373,0)</f>
        <v>0</v>
      </c>
      <c r="BJ373" s="18" t="s">
        <v>21</v>
      </c>
      <c r="BK373" s="241">
        <f>ROUND(I373*H373,2)</f>
        <v>0</v>
      </c>
      <c r="BL373" s="18" t="s">
        <v>180</v>
      </c>
      <c r="BM373" s="240" t="s">
        <v>1496</v>
      </c>
    </row>
    <row r="374" s="2" customFormat="1">
      <c r="A374" s="39"/>
      <c r="B374" s="40"/>
      <c r="C374" s="41"/>
      <c r="D374" s="242" t="s">
        <v>182</v>
      </c>
      <c r="E374" s="41"/>
      <c r="F374" s="243" t="s">
        <v>1495</v>
      </c>
      <c r="G374" s="41"/>
      <c r="H374" s="41"/>
      <c r="I374" s="244"/>
      <c r="J374" s="41"/>
      <c r="K374" s="41"/>
      <c r="L374" s="45"/>
      <c r="M374" s="245"/>
      <c r="N374" s="246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182</v>
      </c>
      <c r="AU374" s="18" t="s">
        <v>85</v>
      </c>
    </row>
    <row r="375" s="2" customFormat="1">
      <c r="A375" s="39"/>
      <c r="B375" s="40"/>
      <c r="C375" s="41"/>
      <c r="D375" s="242" t="s">
        <v>197</v>
      </c>
      <c r="E375" s="41"/>
      <c r="F375" s="279" t="s">
        <v>1482</v>
      </c>
      <c r="G375" s="41"/>
      <c r="H375" s="41"/>
      <c r="I375" s="244"/>
      <c r="J375" s="41"/>
      <c r="K375" s="41"/>
      <c r="L375" s="45"/>
      <c r="M375" s="245"/>
      <c r="N375" s="246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197</v>
      </c>
      <c r="AU375" s="18" t="s">
        <v>85</v>
      </c>
    </row>
    <row r="376" s="13" customFormat="1">
      <c r="A376" s="13"/>
      <c r="B376" s="247"/>
      <c r="C376" s="248"/>
      <c r="D376" s="242" t="s">
        <v>184</v>
      </c>
      <c r="E376" s="249" t="s">
        <v>1</v>
      </c>
      <c r="F376" s="250" t="s">
        <v>1497</v>
      </c>
      <c r="G376" s="248"/>
      <c r="H376" s="249" t="s">
        <v>1</v>
      </c>
      <c r="I376" s="251"/>
      <c r="J376" s="248"/>
      <c r="K376" s="248"/>
      <c r="L376" s="252"/>
      <c r="M376" s="253"/>
      <c r="N376" s="254"/>
      <c r="O376" s="254"/>
      <c r="P376" s="254"/>
      <c r="Q376" s="254"/>
      <c r="R376" s="254"/>
      <c r="S376" s="254"/>
      <c r="T376" s="25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6" t="s">
        <v>184</v>
      </c>
      <c r="AU376" s="256" t="s">
        <v>85</v>
      </c>
      <c r="AV376" s="13" t="s">
        <v>21</v>
      </c>
      <c r="AW376" s="13" t="s">
        <v>34</v>
      </c>
      <c r="AX376" s="13" t="s">
        <v>77</v>
      </c>
      <c r="AY376" s="256" t="s">
        <v>173</v>
      </c>
    </row>
    <row r="377" s="14" customFormat="1">
      <c r="A377" s="14"/>
      <c r="B377" s="257"/>
      <c r="C377" s="258"/>
      <c r="D377" s="242" t="s">
        <v>184</v>
      </c>
      <c r="E377" s="259" t="s">
        <v>1</v>
      </c>
      <c r="F377" s="260" t="s">
        <v>21</v>
      </c>
      <c r="G377" s="258"/>
      <c r="H377" s="261">
        <v>1</v>
      </c>
      <c r="I377" s="262"/>
      <c r="J377" s="258"/>
      <c r="K377" s="258"/>
      <c r="L377" s="263"/>
      <c r="M377" s="264"/>
      <c r="N377" s="265"/>
      <c r="O377" s="265"/>
      <c r="P377" s="265"/>
      <c r="Q377" s="265"/>
      <c r="R377" s="265"/>
      <c r="S377" s="265"/>
      <c r="T377" s="26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7" t="s">
        <v>184</v>
      </c>
      <c r="AU377" s="267" t="s">
        <v>85</v>
      </c>
      <c r="AV377" s="14" t="s">
        <v>85</v>
      </c>
      <c r="AW377" s="14" t="s">
        <v>34</v>
      </c>
      <c r="AX377" s="14" t="s">
        <v>77</v>
      </c>
      <c r="AY377" s="267" t="s">
        <v>173</v>
      </c>
    </row>
    <row r="378" s="15" customFormat="1">
      <c r="A378" s="15"/>
      <c r="B378" s="268"/>
      <c r="C378" s="269"/>
      <c r="D378" s="242" t="s">
        <v>184</v>
      </c>
      <c r="E378" s="270" t="s">
        <v>1</v>
      </c>
      <c r="F378" s="271" t="s">
        <v>187</v>
      </c>
      <c r="G378" s="269"/>
      <c r="H378" s="272">
        <v>1</v>
      </c>
      <c r="I378" s="273"/>
      <c r="J378" s="269"/>
      <c r="K378" s="269"/>
      <c r="L378" s="274"/>
      <c r="M378" s="275"/>
      <c r="N378" s="276"/>
      <c r="O378" s="276"/>
      <c r="P378" s="276"/>
      <c r="Q378" s="276"/>
      <c r="R378" s="276"/>
      <c r="S378" s="276"/>
      <c r="T378" s="277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8" t="s">
        <v>184</v>
      </c>
      <c r="AU378" s="278" t="s">
        <v>85</v>
      </c>
      <c r="AV378" s="15" t="s">
        <v>180</v>
      </c>
      <c r="AW378" s="15" t="s">
        <v>34</v>
      </c>
      <c r="AX378" s="15" t="s">
        <v>21</v>
      </c>
      <c r="AY378" s="278" t="s">
        <v>173</v>
      </c>
    </row>
    <row r="379" s="2" customFormat="1">
      <c r="A379" s="39"/>
      <c r="B379" s="40"/>
      <c r="C379" s="229" t="s">
        <v>520</v>
      </c>
      <c r="D379" s="229" t="s">
        <v>175</v>
      </c>
      <c r="E379" s="230" t="s">
        <v>1498</v>
      </c>
      <c r="F379" s="231" t="s">
        <v>1499</v>
      </c>
      <c r="G379" s="232" t="s">
        <v>516</v>
      </c>
      <c r="H379" s="233">
        <v>12</v>
      </c>
      <c r="I379" s="234"/>
      <c r="J379" s="235">
        <f>ROUND(I379*H379,2)</f>
        <v>0</v>
      </c>
      <c r="K379" s="231" t="s">
        <v>179</v>
      </c>
      <c r="L379" s="45"/>
      <c r="M379" s="236" t="s">
        <v>1</v>
      </c>
      <c r="N379" s="237" t="s">
        <v>42</v>
      </c>
      <c r="O379" s="92"/>
      <c r="P379" s="238">
        <f>O379*H379</f>
        <v>0</v>
      </c>
      <c r="Q379" s="238">
        <v>0.34076000000000001</v>
      </c>
      <c r="R379" s="238">
        <f>Q379*H379</f>
        <v>4.0891200000000003</v>
      </c>
      <c r="S379" s="238">
        <v>0</v>
      </c>
      <c r="T379" s="23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0" t="s">
        <v>180</v>
      </c>
      <c r="AT379" s="240" t="s">
        <v>175</v>
      </c>
      <c r="AU379" s="240" t="s">
        <v>85</v>
      </c>
      <c r="AY379" s="18" t="s">
        <v>173</v>
      </c>
      <c r="BE379" s="241">
        <f>IF(N379="základní",J379,0)</f>
        <v>0</v>
      </c>
      <c r="BF379" s="241">
        <f>IF(N379="snížená",J379,0)</f>
        <v>0</v>
      </c>
      <c r="BG379" s="241">
        <f>IF(N379="zákl. přenesená",J379,0)</f>
        <v>0</v>
      </c>
      <c r="BH379" s="241">
        <f>IF(N379="sníž. přenesená",J379,0)</f>
        <v>0</v>
      </c>
      <c r="BI379" s="241">
        <f>IF(N379="nulová",J379,0)</f>
        <v>0</v>
      </c>
      <c r="BJ379" s="18" t="s">
        <v>21</v>
      </c>
      <c r="BK379" s="241">
        <f>ROUND(I379*H379,2)</f>
        <v>0</v>
      </c>
      <c r="BL379" s="18" t="s">
        <v>180</v>
      </c>
      <c r="BM379" s="240" t="s">
        <v>1500</v>
      </c>
    </row>
    <row r="380" s="2" customFormat="1">
      <c r="A380" s="39"/>
      <c r="B380" s="40"/>
      <c r="C380" s="41"/>
      <c r="D380" s="242" t="s">
        <v>182</v>
      </c>
      <c r="E380" s="41"/>
      <c r="F380" s="243" t="s">
        <v>1501</v>
      </c>
      <c r="G380" s="41"/>
      <c r="H380" s="41"/>
      <c r="I380" s="244"/>
      <c r="J380" s="41"/>
      <c r="K380" s="41"/>
      <c r="L380" s="45"/>
      <c r="M380" s="245"/>
      <c r="N380" s="246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182</v>
      </c>
      <c r="AU380" s="18" t="s">
        <v>85</v>
      </c>
    </row>
    <row r="381" s="13" customFormat="1">
      <c r="A381" s="13"/>
      <c r="B381" s="247"/>
      <c r="C381" s="248"/>
      <c r="D381" s="242" t="s">
        <v>184</v>
      </c>
      <c r="E381" s="249" t="s">
        <v>1</v>
      </c>
      <c r="F381" s="250" t="s">
        <v>1474</v>
      </c>
      <c r="G381" s="248"/>
      <c r="H381" s="249" t="s">
        <v>1</v>
      </c>
      <c r="I381" s="251"/>
      <c r="J381" s="248"/>
      <c r="K381" s="248"/>
      <c r="L381" s="252"/>
      <c r="M381" s="253"/>
      <c r="N381" s="254"/>
      <c r="O381" s="254"/>
      <c r="P381" s="254"/>
      <c r="Q381" s="254"/>
      <c r="R381" s="254"/>
      <c r="S381" s="254"/>
      <c r="T381" s="25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6" t="s">
        <v>184</v>
      </c>
      <c r="AU381" s="256" t="s">
        <v>85</v>
      </c>
      <c r="AV381" s="13" t="s">
        <v>21</v>
      </c>
      <c r="AW381" s="13" t="s">
        <v>34</v>
      </c>
      <c r="AX381" s="13" t="s">
        <v>77</v>
      </c>
      <c r="AY381" s="256" t="s">
        <v>173</v>
      </c>
    </row>
    <row r="382" s="13" customFormat="1">
      <c r="A382" s="13"/>
      <c r="B382" s="247"/>
      <c r="C382" s="248"/>
      <c r="D382" s="242" t="s">
        <v>184</v>
      </c>
      <c r="E382" s="249" t="s">
        <v>1</v>
      </c>
      <c r="F382" s="250" t="s">
        <v>1502</v>
      </c>
      <c r="G382" s="248"/>
      <c r="H382" s="249" t="s">
        <v>1</v>
      </c>
      <c r="I382" s="251"/>
      <c r="J382" s="248"/>
      <c r="K382" s="248"/>
      <c r="L382" s="252"/>
      <c r="M382" s="253"/>
      <c r="N382" s="254"/>
      <c r="O382" s="254"/>
      <c r="P382" s="254"/>
      <c r="Q382" s="254"/>
      <c r="R382" s="254"/>
      <c r="S382" s="254"/>
      <c r="T382" s="25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6" t="s">
        <v>184</v>
      </c>
      <c r="AU382" s="256" t="s">
        <v>85</v>
      </c>
      <c r="AV382" s="13" t="s">
        <v>21</v>
      </c>
      <c r="AW382" s="13" t="s">
        <v>34</v>
      </c>
      <c r="AX382" s="13" t="s">
        <v>77</v>
      </c>
      <c r="AY382" s="256" t="s">
        <v>173</v>
      </c>
    </row>
    <row r="383" s="14" customFormat="1">
      <c r="A383" s="14"/>
      <c r="B383" s="257"/>
      <c r="C383" s="258"/>
      <c r="D383" s="242" t="s">
        <v>184</v>
      </c>
      <c r="E383" s="259" t="s">
        <v>1</v>
      </c>
      <c r="F383" s="260" t="s">
        <v>207</v>
      </c>
      <c r="G383" s="258"/>
      <c r="H383" s="261">
        <v>5</v>
      </c>
      <c r="I383" s="262"/>
      <c r="J383" s="258"/>
      <c r="K383" s="258"/>
      <c r="L383" s="263"/>
      <c r="M383" s="264"/>
      <c r="N383" s="265"/>
      <c r="O383" s="265"/>
      <c r="P383" s="265"/>
      <c r="Q383" s="265"/>
      <c r="R383" s="265"/>
      <c r="S383" s="265"/>
      <c r="T383" s="26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7" t="s">
        <v>184</v>
      </c>
      <c r="AU383" s="267" t="s">
        <v>85</v>
      </c>
      <c r="AV383" s="14" t="s">
        <v>85</v>
      </c>
      <c r="AW383" s="14" t="s">
        <v>34</v>
      </c>
      <c r="AX383" s="14" t="s">
        <v>77</v>
      </c>
      <c r="AY383" s="267" t="s">
        <v>173</v>
      </c>
    </row>
    <row r="384" s="13" customFormat="1">
      <c r="A384" s="13"/>
      <c r="B384" s="247"/>
      <c r="C384" s="248"/>
      <c r="D384" s="242" t="s">
        <v>184</v>
      </c>
      <c r="E384" s="249" t="s">
        <v>1</v>
      </c>
      <c r="F384" s="250" t="s">
        <v>1503</v>
      </c>
      <c r="G384" s="248"/>
      <c r="H384" s="249" t="s">
        <v>1</v>
      </c>
      <c r="I384" s="251"/>
      <c r="J384" s="248"/>
      <c r="K384" s="248"/>
      <c r="L384" s="252"/>
      <c r="M384" s="253"/>
      <c r="N384" s="254"/>
      <c r="O384" s="254"/>
      <c r="P384" s="254"/>
      <c r="Q384" s="254"/>
      <c r="R384" s="254"/>
      <c r="S384" s="254"/>
      <c r="T384" s="25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6" t="s">
        <v>184</v>
      </c>
      <c r="AU384" s="256" t="s">
        <v>85</v>
      </c>
      <c r="AV384" s="13" t="s">
        <v>21</v>
      </c>
      <c r="AW384" s="13" t="s">
        <v>34</v>
      </c>
      <c r="AX384" s="13" t="s">
        <v>77</v>
      </c>
      <c r="AY384" s="256" t="s">
        <v>173</v>
      </c>
    </row>
    <row r="385" s="14" customFormat="1">
      <c r="A385" s="14"/>
      <c r="B385" s="257"/>
      <c r="C385" s="258"/>
      <c r="D385" s="242" t="s">
        <v>184</v>
      </c>
      <c r="E385" s="259" t="s">
        <v>1</v>
      </c>
      <c r="F385" s="260" t="s">
        <v>21</v>
      </c>
      <c r="G385" s="258"/>
      <c r="H385" s="261">
        <v>1</v>
      </c>
      <c r="I385" s="262"/>
      <c r="J385" s="258"/>
      <c r="K385" s="258"/>
      <c r="L385" s="263"/>
      <c r="M385" s="264"/>
      <c r="N385" s="265"/>
      <c r="O385" s="265"/>
      <c r="P385" s="265"/>
      <c r="Q385" s="265"/>
      <c r="R385" s="265"/>
      <c r="S385" s="265"/>
      <c r="T385" s="26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7" t="s">
        <v>184</v>
      </c>
      <c r="AU385" s="267" t="s">
        <v>85</v>
      </c>
      <c r="AV385" s="14" t="s">
        <v>85</v>
      </c>
      <c r="AW385" s="14" t="s">
        <v>34</v>
      </c>
      <c r="AX385" s="14" t="s">
        <v>77</v>
      </c>
      <c r="AY385" s="267" t="s">
        <v>173</v>
      </c>
    </row>
    <row r="386" s="16" customFormat="1">
      <c r="A386" s="16"/>
      <c r="B386" s="280"/>
      <c r="C386" s="281"/>
      <c r="D386" s="242" t="s">
        <v>184</v>
      </c>
      <c r="E386" s="282" t="s">
        <v>1</v>
      </c>
      <c r="F386" s="283" t="s">
        <v>217</v>
      </c>
      <c r="G386" s="281"/>
      <c r="H386" s="284">
        <v>6</v>
      </c>
      <c r="I386" s="285"/>
      <c r="J386" s="281"/>
      <c r="K386" s="281"/>
      <c r="L386" s="286"/>
      <c r="M386" s="287"/>
      <c r="N386" s="288"/>
      <c r="O386" s="288"/>
      <c r="P386" s="288"/>
      <c r="Q386" s="288"/>
      <c r="R386" s="288"/>
      <c r="S386" s="288"/>
      <c r="T386" s="289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T386" s="290" t="s">
        <v>184</v>
      </c>
      <c r="AU386" s="290" t="s">
        <v>85</v>
      </c>
      <c r="AV386" s="16" t="s">
        <v>91</v>
      </c>
      <c r="AW386" s="16" t="s">
        <v>34</v>
      </c>
      <c r="AX386" s="16" t="s">
        <v>77</v>
      </c>
      <c r="AY386" s="290" t="s">
        <v>173</v>
      </c>
    </row>
    <row r="387" s="13" customFormat="1">
      <c r="A387" s="13"/>
      <c r="B387" s="247"/>
      <c r="C387" s="248"/>
      <c r="D387" s="242" t="s">
        <v>184</v>
      </c>
      <c r="E387" s="249" t="s">
        <v>1</v>
      </c>
      <c r="F387" s="250" t="s">
        <v>1478</v>
      </c>
      <c r="G387" s="248"/>
      <c r="H387" s="249" t="s">
        <v>1</v>
      </c>
      <c r="I387" s="251"/>
      <c r="J387" s="248"/>
      <c r="K387" s="248"/>
      <c r="L387" s="252"/>
      <c r="M387" s="253"/>
      <c r="N387" s="254"/>
      <c r="O387" s="254"/>
      <c r="P387" s="254"/>
      <c r="Q387" s="254"/>
      <c r="R387" s="254"/>
      <c r="S387" s="254"/>
      <c r="T387" s="25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6" t="s">
        <v>184</v>
      </c>
      <c r="AU387" s="256" t="s">
        <v>85</v>
      </c>
      <c r="AV387" s="13" t="s">
        <v>21</v>
      </c>
      <c r="AW387" s="13" t="s">
        <v>34</v>
      </c>
      <c r="AX387" s="13" t="s">
        <v>77</v>
      </c>
      <c r="AY387" s="256" t="s">
        <v>173</v>
      </c>
    </row>
    <row r="388" s="14" customFormat="1">
      <c r="A388" s="14"/>
      <c r="B388" s="257"/>
      <c r="C388" s="258"/>
      <c r="D388" s="242" t="s">
        <v>184</v>
      </c>
      <c r="E388" s="259" t="s">
        <v>1</v>
      </c>
      <c r="F388" s="260" t="s">
        <v>202</v>
      </c>
      <c r="G388" s="258"/>
      <c r="H388" s="261">
        <v>6</v>
      </c>
      <c r="I388" s="262"/>
      <c r="J388" s="258"/>
      <c r="K388" s="258"/>
      <c r="L388" s="263"/>
      <c r="M388" s="264"/>
      <c r="N388" s="265"/>
      <c r="O388" s="265"/>
      <c r="P388" s="265"/>
      <c r="Q388" s="265"/>
      <c r="R388" s="265"/>
      <c r="S388" s="265"/>
      <c r="T388" s="26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7" t="s">
        <v>184</v>
      </c>
      <c r="AU388" s="267" t="s">
        <v>85</v>
      </c>
      <c r="AV388" s="14" t="s">
        <v>85</v>
      </c>
      <c r="AW388" s="14" t="s">
        <v>34</v>
      </c>
      <c r="AX388" s="14" t="s">
        <v>77</v>
      </c>
      <c r="AY388" s="267" t="s">
        <v>173</v>
      </c>
    </row>
    <row r="389" s="15" customFormat="1">
      <c r="A389" s="15"/>
      <c r="B389" s="268"/>
      <c r="C389" s="269"/>
      <c r="D389" s="242" t="s">
        <v>184</v>
      </c>
      <c r="E389" s="270" t="s">
        <v>1</v>
      </c>
      <c r="F389" s="271" t="s">
        <v>187</v>
      </c>
      <c r="G389" s="269"/>
      <c r="H389" s="272">
        <v>12</v>
      </c>
      <c r="I389" s="273"/>
      <c r="J389" s="269"/>
      <c r="K389" s="269"/>
      <c r="L389" s="274"/>
      <c r="M389" s="275"/>
      <c r="N389" s="276"/>
      <c r="O389" s="276"/>
      <c r="P389" s="276"/>
      <c r="Q389" s="276"/>
      <c r="R389" s="276"/>
      <c r="S389" s="276"/>
      <c r="T389" s="277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78" t="s">
        <v>184</v>
      </c>
      <c r="AU389" s="278" t="s">
        <v>85</v>
      </c>
      <c r="AV389" s="15" t="s">
        <v>180</v>
      </c>
      <c r="AW389" s="15" t="s">
        <v>34</v>
      </c>
      <c r="AX389" s="15" t="s">
        <v>21</v>
      </c>
      <c r="AY389" s="278" t="s">
        <v>173</v>
      </c>
    </row>
    <row r="390" s="2" customFormat="1" ht="16.5" customHeight="1">
      <c r="A390" s="39"/>
      <c r="B390" s="40"/>
      <c r="C390" s="229" t="s">
        <v>526</v>
      </c>
      <c r="D390" s="229" t="s">
        <v>175</v>
      </c>
      <c r="E390" s="230" t="s">
        <v>1504</v>
      </c>
      <c r="F390" s="231" t="s">
        <v>1505</v>
      </c>
      <c r="G390" s="232" t="s">
        <v>210</v>
      </c>
      <c r="H390" s="233">
        <v>0.14499999999999999</v>
      </c>
      <c r="I390" s="234"/>
      <c r="J390" s="235">
        <f>ROUND(I390*H390,2)</f>
        <v>0</v>
      </c>
      <c r="K390" s="231" t="s">
        <v>179</v>
      </c>
      <c r="L390" s="45"/>
      <c r="M390" s="236" t="s">
        <v>1</v>
      </c>
      <c r="N390" s="237" t="s">
        <v>42</v>
      </c>
      <c r="O390" s="92"/>
      <c r="P390" s="238">
        <f>O390*H390</f>
        <v>0</v>
      </c>
      <c r="Q390" s="238">
        <v>2.5960999999999999</v>
      </c>
      <c r="R390" s="238">
        <f>Q390*H390</f>
        <v>0.37643449999999995</v>
      </c>
      <c r="S390" s="238">
        <v>0</v>
      </c>
      <c r="T390" s="23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0" t="s">
        <v>180</v>
      </c>
      <c r="AT390" s="240" t="s">
        <v>175</v>
      </c>
      <c r="AU390" s="240" t="s">
        <v>85</v>
      </c>
      <c r="AY390" s="18" t="s">
        <v>173</v>
      </c>
      <c r="BE390" s="241">
        <f>IF(N390="základní",J390,0)</f>
        <v>0</v>
      </c>
      <c r="BF390" s="241">
        <f>IF(N390="snížená",J390,0)</f>
        <v>0</v>
      </c>
      <c r="BG390" s="241">
        <f>IF(N390="zákl. přenesená",J390,0)</f>
        <v>0</v>
      </c>
      <c r="BH390" s="241">
        <f>IF(N390="sníž. přenesená",J390,0)</f>
        <v>0</v>
      </c>
      <c r="BI390" s="241">
        <f>IF(N390="nulová",J390,0)</f>
        <v>0</v>
      </c>
      <c r="BJ390" s="18" t="s">
        <v>21</v>
      </c>
      <c r="BK390" s="241">
        <f>ROUND(I390*H390,2)</f>
        <v>0</v>
      </c>
      <c r="BL390" s="18" t="s">
        <v>180</v>
      </c>
      <c r="BM390" s="240" t="s">
        <v>1506</v>
      </c>
    </row>
    <row r="391" s="2" customFormat="1">
      <c r="A391" s="39"/>
      <c r="B391" s="40"/>
      <c r="C391" s="41"/>
      <c r="D391" s="242" t="s">
        <v>182</v>
      </c>
      <c r="E391" s="41"/>
      <c r="F391" s="243" t="s">
        <v>1505</v>
      </c>
      <c r="G391" s="41"/>
      <c r="H391" s="41"/>
      <c r="I391" s="244"/>
      <c r="J391" s="41"/>
      <c r="K391" s="41"/>
      <c r="L391" s="45"/>
      <c r="M391" s="245"/>
      <c r="N391" s="246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182</v>
      </c>
      <c r="AU391" s="18" t="s">
        <v>85</v>
      </c>
    </row>
    <row r="392" s="13" customFormat="1">
      <c r="A392" s="13"/>
      <c r="B392" s="247"/>
      <c r="C392" s="248"/>
      <c r="D392" s="242" t="s">
        <v>184</v>
      </c>
      <c r="E392" s="249" t="s">
        <v>1</v>
      </c>
      <c r="F392" s="250" t="s">
        <v>1507</v>
      </c>
      <c r="G392" s="248"/>
      <c r="H392" s="249" t="s">
        <v>1</v>
      </c>
      <c r="I392" s="251"/>
      <c r="J392" s="248"/>
      <c r="K392" s="248"/>
      <c r="L392" s="252"/>
      <c r="M392" s="253"/>
      <c r="N392" s="254"/>
      <c r="O392" s="254"/>
      <c r="P392" s="254"/>
      <c r="Q392" s="254"/>
      <c r="R392" s="254"/>
      <c r="S392" s="254"/>
      <c r="T392" s="25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6" t="s">
        <v>184</v>
      </c>
      <c r="AU392" s="256" t="s">
        <v>85</v>
      </c>
      <c r="AV392" s="13" t="s">
        <v>21</v>
      </c>
      <c r="AW392" s="13" t="s">
        <v>34</v>
      </c>
      <c r="AX392" s="13" t="s">
        <v>77</v>
      </c>
      <c r="AY392" s="256" t="s">
        <v>173</v>
      </c>
    </row>
    <row r="393" s="13" customFormat="1">
      <c r="A393" s="13"/>
      <c r="B393" s="247"/>
      <c r="C393" s="248"/>
      <c r="D393" s="242" t="s">
        <v>184</v>
      </c>
      <c r="E393" s="249" t="s">
        <v>1</v>
      </c>
      <c r="F393" s="250" t="s">
        <v>1508</v>
      </c>
      <c r="G393" s="248"/>
      <c r="H393" s="249" t="s">
        <v>1</v>
      </c>
      <c r="I393" s="251"/>
      <c r="J393" s="248"/>
      <c r="K393" s="248"/>
      <c r="L393" s="252"/>
      <c r="M393" s="253"/>
      <c r="N393" s="254"/>
      <c r="O393" s="254"/>
      <c r="P393" s="254"/>
      <c r="Q393" s="254"/>
      <c r="R393" s="254"/>
      <c r="S393" s="254"/>
      <c r="T393" s="25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6" t="s">
        <v>184</v>
      </c>
      <c r="AU393" s="256" t="s">
        <v>85</v>
      </c>
      <c r="AV393" s="13" t="s">
        <v>21</v>
      </c>
      <c r="AW393" s="13" t="s">
        <v>34</v>
      </c>
      <c r="AX393" s="13" t="s">
        <v>77</v>
      </c>
      <c r="AY393" s="256" t="s">
        <v>173</v>
      </c>
    </row>
    <row r="394" s="14" customFormat="1">
      <c r="A394" s="14"/>
      <c r="B394" s="257"/>
      <c r="C394" s="258"/>
      <c r="D394" s="242" t="s">
        <v>184</v>
      </c>
      <c r="E394" s="259" t="s">
        <v>1</v>
      </c>
      <c r="F394" s="260" t="s">
        <v>1509</v>
      </c>
      <c r="G394" s="258"/>
      <c r="H394" s="261">
        <v>0.14499999999999999</v>
      </c>
      <c r="I394" s="262"/>
      <c r="J394" s="258"/>
      <c r="K394" s="258"/>
      <c r="L394" s="263"/>
      <c r="M394" s="264"/>
      <c r="N394" s="265"/>
      <c r="O394" s="265"/>
      <c r="P394" s="265"/>
      <c r="Q394" s="265"/>
      <c r="R394" s="265"/>
      <c r="S394" s="265"/>
      <c r="T394" s="26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7" t="s">
        <v>184</v>
      </c>
      <c r="AU394" s="267" t="s">
        <v>85</v>
      </c>
      <c r="AV394" s="14" t="s">
        <v>85</v>
      </c>
      <c r="AW394" s="14" t="s">
        <v>34</v>
      </c>
      <c r="AX394" s="14" t="s">
        <v>77</v>
      </c>
      <c r="AY394" s="267" t="s">
        <v>173</v>
      </c>
    </row>
    <row r="395" s="15" customFormat="1">
      <c r="A395" s="15"/>
      <c r="B395" s="268"/>
      <c r="C395" s="269"/>
      <c r="D395" s="242" t="s">
        <v>184</v>
      </c>
      <c r="E395" s="270" t="s">
        <v>1</v>
      </c>
      <c r="F395" s="271" t="s">
        <v>187</v>
      </c>
      <c r="G395" s="269"/>
      <c r="H395" s="272">
        <v>0.14499999999999999</v>
      </c>
      <c r="I395" s="273"/>
      <c r="J395" s="269"/>
      <c r="K395" s="269"/>
      <c r="L395" s="274"/>
      <c r="M395" s="275"/>
      <c r="N395" s="276"/>
      <c r="O395" s="276"/>
      <c r="P395" s="276"/>
      <c r="Q395" s="276"/>
      <c r="R395" s="276"/>
      <c r="S395" s="276"/>
      <c r="T395" s="277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8" t="s">
        <v>184</v>
      </c>
      <c r="AU395" s="278" t="s">
        <v>85</v>
      </c>
      <c r="AV395" s="15" t="s">
        <v>180</v>
      </c>
      <c r="AW395" s="15" t="s">
        <v>34</v>
      </c>
      <c r="AX395" s="15" t="s">
        <v>21</v>
      </c>
      <c r="AY395" s="278" t="s">
        <v>173</v>
      </c>
    </row>
    <row r="396" s="12" customFormat="1" ht="22.8" customHeight="1">
      <c r="A396" s="12"/>
      <c r="B396" s="213"/>
      <c r="C396" s="214"/>
      <c r="D396" s="215" t="s">
        <v>76</v>
      </c>
      <c r="E396" s="227" t="s">
        <v>180</v>
      </c>
      <c r="F396" s="227" t="s">
        <v>421</v>
      </c>
      <c r="G396" s="214"/>
      <c r="H396" s="214"/>
      <c r="I396" s="217"/>
      <c r="J396" s="228">
        <f>BK396</f>
        <v>0</v>
      </c>
      <c r="K396" s="214"/>
      <c r="L396" s="219"/>
      <c r="M396" s="220"/>
      <c r="N396" s="221"/>
      <c r="O396" s="221"/>
      <c r="P396" s="222">
        <f>SUM(P397:P440)</f>
        <v>0</v>
      </c>
      <c r="Q396" s="221"/>
      <c r="R396" s="222">
        <f>SUM(R397:R440)</f>
        <v>15.825608592225002</v>
      </c>
      <c r="S396" s="221"/>
      <c r="T396" s="223">
        <f>SUM(T397:T440)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24" t="s">
        <v>21</v>
      </c>
      <c r="AT396" s="225" t="s">
        <v>76</v>
      </c>
      <c r="AU396" s="225" t="s">
        <v>21</v>
      </c>
      <c r="AY396" s="224" t="s">
        <v>173</v>
      </c>
      <c r="BK396" s="226">
        <f>SUM(BK397:BK440)</f>
        <v>0</v>
      </c>
    </row>
    <row r="397" s="2" customFormat="1">
      <c r="A397" s="39"/>
      <c r="B397" s="40"/>
      <c r="C397" s="229" t="s">
        <v>531</v>
      </c>
      <c r="D397" s="229" t="s">
        <v>175</v>
      </c>
      <c r="E397" s="230" t="s">
        <v>357</v>
      </c>
      <c r="F397" s="231" t="s">
        <v>358</v>
      </c>
      <c r="G397" s="232" t="s">
        <v>251</v>
      </c>
      <c r="H397" s="233">
        <v>0.40899999999999997</v>
      </c>
      <c r="I397" s="234"/>
      <c r="J397" s="235">
        <f>ROUND(I397*H397,2)</f>
        <v>0</v>
      </c>
      <c r="K397" s="231" t="s">
        <v>179</v>
      </c>
      <c r="L397" s="45"/>
      <c r="M397" s="236" t="s">
        <v>1</v>
      </c>
      <c r="N397" s="237" t="s">
        <v>42</v>
      </c>
      <c r="O397" s="92"/>
      <c r="P397" s="238">
        <f>O397*H397</f>
        <v>0</v>
      </c>
      <c r="Q397" s="238">
        <v>1.0597380000000001</v>
      </c>
      <c r="R397" s="238">
        <f>Q397*H397</f>
        <v>0.43343284199999998</v>
      </c>
      <c r="S397" s="238">
        <v>0</v>
      </c>
      <c r="T397" s="23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0" t="s">
        <v>180</v>
      </c>
      <c r="AT397" s="240" t="s">
        <v>175</v>
      </c>
      <c r="AU397" s="240" t="s">
        <v>85</v>
      </c>
      <c r="AY397" s="18" t="s">
        <v>173</v>
      </c>
      <c r="BE397" s="241">
        <f>IF(N397="základní",J397,0)</f>
        <v>0</v>
      </c>
      <c r="BF397" s="241">
        <f>IF(N397="snížená",J397,0)</f>
        <v>0</v>
      </c>
      <c r="BG397" s="241">
        <f>IF(N397="zákl. přenesená",J397,0)</f>
        <v>0</v>
      </c>
      <c r="BH397" s="241">
        <f>IF(N397="sníž. přenesená",J397,0)</f>
        <v>0</v>
      </c>
      <c r="BI397" s="241">
        <f>IF(N397="nulová",J397,0)</f>
        <v>0</v>
      </c>
      <c r="BJ397" s="18" t="s">
        <v>21</v>
      </c>
      <c r="BK397" s="241">
        <f>ROUND(I397*H397,2)</f>
        <v>0</v>
      </c>
      <c r="BL397" s="18" t="s">
        <v>180</v>
      </c>
      <c r="BM397" s="240" t="s">
        <v>1510</v>
      </c>
    </row>
    <row r="398" s="2" customFormat="1">
      <c r="A398" s="39"/>
      <c r="B398" s="40"/>
      <c r="C398" s="41"/>
      <c r="D398" s="242" t="s">
        <v>182</v>
      </c>
      <c r="E398" s="41"/>
      <c r="F398" s="243" t="s">
        <v>360</v>
      </c>
      <c r="G398" s="41"/>
      <c r="H398" s="41"/>
      <c r="I398" s="244"/>
      <c r="J398" s="41"/>
      <c r="K398" s="41"/>
      <c r="L398" s="45"/>
      <c r="M398" s="245"/>
      <c r="N398" s="246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182</v>
      </c>
      <c r="AU398" s="18" t="s">
        <v>85</v>
      </c>
    </row>
    <row r="399" s="13" customFormat="1">
      <c r="A399" s="13"/>
      <c r="B399" s="247"/>
      <c r="C399" s="248"/>
      <c r="D399" s="242" t="s">
        <v>184</v>
      </c>
      <c r="E399" s="249" t="s">
        <v>1</v>
      </c>
      <c r="F399" s="250" t="s">
        <v>185</v>
      </c>
      <c r="G399" s="248"/>
      <c r="H399" s="249" t="s">
        <v>1</v>
      </c>
      <c r="I399" s="251"/>
      <c r="J399" s="248"/>
      <c r="K399" s="248"/>
      <c r="L399" s="252"/>
      <c r="M399" s="253"/>
      <c r="N399" s="254"/>
      <c r="O399" s="254"/>
      <c r="P399" s="254"/>
      <c r="Q399" s="254"/>
      <c r="R399" s="254"/>
      <c r="S399" s="254"/>
      <c r="T399" s="25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6" t="s">
        <v>184</v>
      </c>
      <c r="AU399" s="256" t="s">
        <v>85</v>
      </c>
      <c r="AV399" s="13" t="s">
        <v>21</v>
      </c>
      <c r="AW399" s="13" t="s">
        <v>34</v>
      </c>
      <c r="AX399" s="13" t="s">
        <v>77</v>
      </c>
      <c r="AY399" s="256" t="s">
        <v>173</v>
      </c>
    </row>
    <row r="400" s="14" customFormat="1">
      <c r="A400" s="14"/>
      <c r="B400" s="257"/>
      <c r="C400" s="258"/>
      <c r="D400" s="242" t="s">
        <v>184</v>
      </c>
      <c r="E400" s="259" t="s">
        <v>1</v>
      </c>
      <c r="F400" s="260" t="s">
        <v>1511</v>
      </c>
      <c r="G400" s="258"/>
      <c r="H400" s="261">
        <v>0.01</v>
      </c>
      <c r="I400" s="262"/>
      <c r="J400" s="258"/>
      <c r="K400" s="258"/>
      <c r="L400" s="263"/>
      <c r="M400" s="264"/>
      <c r="N400" s="265"/>
      <c r="O400" s="265"/>
      <c r="P400" s="265"/>
      <c r="Q400" s="265"/>
      <c r="R400" s="265"/>
      <c r="S400" s="265"/>
      <c r="T400" s="26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7" t="s">
        <v>184</v>
      </c>
      <c r="AU400" s="267" t="s">
        <v>85</v>
      </c>
      <c r="AV400" s="14" t="s">
        <v>85</v>
      </c>
      <c r="AW400" s="14" t="s">
        <v>34</v>
      </c>
      <c r="AX400" s="14" t="s">
        <v>77</v>
      </c>
      <c r="AY400" s="267" t="s">
        <v>173</v>
      </c>
    </row>
    <row r="401" s="13" customFormat="1">
      <c r="A401" s="13"/>
      <c r="B401" s="247"/>
      <c r="C401" s="248"/>
      <c r="D401" s="242" t="s">
        <v>184</v>
      </c>
      <c r="E401" s="249" t="s">
        <v>1</v>
      </c>
      <c r="F401" s="250" t="s">
        <v>1399</v>
      </c>
      <c r="G401" s="248"/>
      <c r="H401" s="249" t="s">
        <v>1</v>
      </c>
      <c r="I401" s="251"/>
      <c r="J401" s="248"/>
      <c r="K401" s="248"/>
      <c r="L401" s="252"/>
      <c r="M401" s="253"/>
      <c r="N401" s="254"/>
      <c r="O401" s="254"/>
      <c r="P401" s="254"/>
      <c r="Q401" s="254"/>
      <c r="R401" s="254"/>
      <c r="S401" s="254"/>
      <c r="T401" s="25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6" t="s">
        <v>184</v>
      </c>
      <c r="AU401" s="256" t="s">
        <v>85</v>
      </c>
      <c r="AV401" s="13" t="s">
        <v>21</v>
      </c>
      <c r="AW401" s="13" t="s">
        <v>34</v>
      </c>
      <c r="AX401" s="13" t="s">
        <v>77</v>
      </c>
      <c r="AY401" s="256" t="s">
        <v>173</v>
      </c>
    </row>
    <row r="402" s="14" customFormat="1">
      <c r="A402" s="14"/>
      <c r="B402" s="257"/>
      <c r="C402" s="258"/>
      <c r="D402" s="242" t="s">
        <v>184</v>
      </c>
      <c r="E402" s="259" t="s">
        <v>1</v>
      </c>
      <c r="F402" s="260" t="s">
        <v>1400</v>
      </c>
      <c r="G402" s="258"/>
      <c r="H402" s="261">
        <v>0.39900000000000002</v>
      </c>
      <c r="I402" s="262"/>
      <c r="J402" s="258"/>
      <c r="K402" s="258"/>
      <c r="L402" s="263"/>
      <c r="M402" s="264"/>
      <c r="N402" s="265"/>
      <c r="O402" s="265"/>
      <c r="P402" s="265"/>
      <c r="Q402" s="265"/>
      <c r="R402" s="265"/>
      <c r="S402" s="265"/>
      <c r="T402" s="26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7" t="s">
        <v>184</v>
      </c>
      <c r="AU402" s="267" t="s">
        <v>85</v>
      </c>
      <c r="AV402" s="14" t="s">
        <v>85</v>
      </c>
      <c r="AW402" s="14" t="s">
        <v>34</v>
      </c>
      <c r="AX402" s="14" t="s">
        <v>77</v>
      </c>
      <c r="AY402" s="267" t="s">
        <v>173</v>
      </c>
    </row>
    <row r="403" s="15" customFormat="1">
      <c r="A403" s="15"/>
      <c r="B403" s="268"/>
      <c r="C403" s="269"/>
      <c r="D403" s="242" t="s">
        <v>184</v>
      </c>
      <c r="E403" s="270" t="s">
        <v>1</v>
      </c>
      <c r="F403" s="271" t="s">
        <v>187</v>
      </c>
      <c r="G403" s="269"/>
      <c r="H403" s="272">
        <v>0.40899999999999997</v>
      </c>
      <c r="I403" s="273"/>
      <c r="J403" s="269"/>
      <c r="K403" s="269"/>
      <c r="L403" s="274"/>
      <c r="M403" s="275"/>
      <c r="N403" s="276"/>
      <c r="O403" s="276"/>
      <c r="P403" s="276"/>
      <c r="Q403" s="276"/>
      <c r="R403" s="276"/>
      <c r="S403" s="276"/>
      <c r="T403" s="277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8" t="s">
        <v>184</v>
      </c>
      <c r="AU403" s="278" t="s">
        <v>85</v>
      </c>
      <c r="AV403" s="15" t="s">
        <v>180</v>
      </c>
      <c r="AW403" s="15" t="s">
        <v>34</v>
      </c>
      <c r="AX403" s="15" t="s">
        <v>21</v>
      </c>
      <c r="AY403" s="278" t="s">
        <v>173</v>
      </c>
    </row>
    <row r="404" s="2" customFormat="1">
      <c r="A404" s="39"/>
      <c r="B404" s="40"/>
      <c r="C404" s="229" t="s">
        <v>538</v>
      </c>
      <c r="D404" s="229" t="s">
        <v>175</v>
      </c>
      <c r="E404" s="230" t="s">
        <v>1512</v>
      </c>
      <c r="F404" s="231" t="s">
        <v>1513</v>
      </c>
      <c r="G404" s="232" t="s">
        <v>178</v>
      </c>
      <c r="H404" s="233">
        <v>0.44</v>
      </c>
      <c r="I404" s="234"/>
      <c r="J404" s="235">
        <f>ROUND(I404*H404,2)</f>
        <v>0</v>
      </c>
      <c r="K404" s="231" t="s">
        <v>179</v>
      </c>
      <c r="L404" s="45"/>
      <c r="M404" s="236" t="s">
        <v>1</v>
      </c>
      <c r="N404" s="237" t="s">
        <v>42</v>
      </c>
      <c r="O404" s="92"/>
      <c r="P404" s="238">
        <f>O404*H404</f>
        <v>0</v>
      </c>
      <c r="Q404" s="238">
        <v>0.02102</v>
      </c>
      <c r="R404" s="238">
        <f>Q404*H404</f>
        <v>0.0092487999999999997</v>
      </c>
      <c r="S404" s="238">
        <v>0</v>
      </c>
      <c r="T404" s="23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0" t="s">
        <v>180</v>
      </c>
      <c r="AT404" s="240" t="s">
        <v>175</v>
      </c>
      <c r="AU404" s="240" t="s">
        <v>85</v>
      </c>
      <c r="AY404" s="18" t="s">
        <v>173</v>
      </c>
      <c r="BE404" s="241">
        <f>IF(N404="základní",J404,0)</f>
        <v>0</v>
      </c>
      <c r="BF404" s="241">
        <f>IF(N404="snížená",J404,0)</f>
        <v>0</v>
      </c>
      <c r="BG404" s="241">
        <f>IF(N404="zákl. přenesená",J404,0)</f>
        <v>0</v>
      </c>
      <c r="BH404" s="241">
        <f>IF(N404="sníž. přenesená",J404,0)</f>
        <v>0</v>
      </c>
      <c r="BI404" s="241">
        <f>IF(N404="nulová",J404,0)</f>
        <v>0</v>
      </c>
      <c r="BJ404" s="18" t="s">
        <v>21</v>
      </c>
      <c r="BK404" s="241">
        <f>ROUND(I404*H404,2)</f>
        <v>0</v>
      </c>
      <c r="BL404" s="18" t="s">
        <v>180</v>
      </c>
      <c r="BM404" s="240" t="s">
        <v>1514</v>
      </c>
    </row>
    <row r="405" s="2" customFormat="1">
      <c r="A405" s="39"/>
      <c r="B405" s="40"/>
      <c r="C405" s="41"/>
      <c r="D405" s="242" t="s">
        <v>182</v>
      </c>
      <c r="E405" s="41"/>
      <c r="F405" s="243" t="s">
        <v>1515</v>
      </c>
      <c r="G405" s="41"/>
      <c r="H405" s="41"/>
      <c r="I405" s="244"/>
      <c r="J405" s="41"/>
      <c r="K405" s="41"/>
      <c r="L405" s="45"/>
      <c r="M405" s="245"/>
      <c r="N405" s="246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182</v>
      </c>
      <c r="AU405" s="18" t="s">
        <v>85</v>
      </c>
    </row>
    <row r="406" s="14" customFormat="1">
      <c r="A406" s="14"/>
      <c r="B406" s="257"/>
      <c r="C406" s="258"/>
      <c r="D406" s="242" t="s">
        <v>184</v>
      </c>
      <c r="E406" s="259" t="s">
        <v>1</v>
      </c>
      <c r="F406" s="260" t="s">
        <v>1516</v>
      </c>
      <c r="G406" s="258"/>
      <c r="H406" s="261">
        <v>0.44</v>
      </c>
      <c r="I406" s="262"/>
      <c r="J406" s="258"/>
      <c r="K406" s="258"/>
      <c r="L406" s="263"/>
      <c r="M406" s="264"/>
      <c r="N406" s="265"/>
      <c r="O406" s="265"/>
      <c r="P406" s="265"/>
      <c r="Q406" s="265"/>
      <c r="R406" s="265"/>
      <c r="S406" s="265"/>
      <c r="T406" s="26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7" t="s">
        <v>184</v>
      </c>
      <c r="AU406" s="267" t="s">
        <v>85</v>
      </c>
      <c r="AV406" s="14" t="s">
        <v>85</v>
      </c>
      <c r="AW406" s="14" t="s">
        <v>34</v>
      </c>
      <c r="AX406" s="14" t="s">
        <v>77</v>
      </c>
      <c r="AY406" s="267" t="s">
        <v>173</v>
      </c>
    </row>
    <row r="407" s="15" customFormat="1">
      <c r="A407" s="15"/>
      <c r="B407" s="268"/>
      <c r="C407" s="269"/>
      <c r="D407" s="242" t="s">
        <v>184</v>
      </c>
      <c r="E407" s="270" t="s">
        <v>1</v>
      </c>
      <c r="F407" s="271" t="s">
        <v>187</v>
      </c>
      <c r="G407" s="269"/>
      <c r="H407" s="272">
        <v>0.44</v>
      </c>
      <c r="I407" s="273"/>
      <c r="J407" s="269"/>
      <c r="K407" s="269"/>
      <c r="L407" s="274"/>
      <c r="M407" s="275"/>
      <c r="N407" s="276"/>
      <c r="O407" s="276"/>
      <c r="P407" s="276"/>
      <c r="Q407" s="276"/>
      <c r="R407" s="276"/>
      <c r="S407" s="276"/>
      <c r="T407" s="277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8" t="s">
        <v>184</v>
      </c>
      <c r="AU407" s="278" t="s">
        <v>85</v>
      </c>
      <c r="AV407" s="15" t="s">
        <v>180</v>
      </c>
      <c r="AW407" s="15" t="s">
        <v>34</v>
      </c>
      <c r="AX407" s="15" t="s">
        <v>21</v>
      </c>
      <c r="AY407" s="278" t="s">
        <v>173</v>
      </c>
    </row>
    <row r="408" s="2" customFormat="1">
      <c r="A408" s="39"/>
      <c r="B408" s="40"/>
      <c r="C408" s="229" t="s">
        <v>545</v>
      </c>
      <c r="D408" s="229" t="s">
        <v>175</v>
      </c>
      <c r="E408" s="230" t="s">
        <v>1517</v>
      </c>
      <c r="F408" s="231" t="s">
        <v>1518</v>
      </c>
      <c r="G408" s="232" t="s">
        <v>178</v>
      </c>
      <c r="H408" s="233">
        <v>0.44</v>
      </c>
      <c r="I408" s="234"/>
      <c r="J408" s="235">
        <f>ROUND(I408*H408,2)</f>
        <v>0</v>
      </c>
      <c r="K408" s="231" t="s">
        <v>179</v>
      </c>
      <c r="L408" s="45"/>
      <c r="M408" s="236" t="s">
        <v>1</v>
      </c>
      <c r="N408" s="237" t="s">
        <v>42</v>
      </c>
      <c r="O408" s="92"/>
      <c r="P408" s="238">
        <f>O408*H408</f>
        <v>0</v>
      </c>
      <c r="Q408" s="238">
        <v>0.02102</v>
      </c>
      <c r="R408" s="238">
        <f>Q408*H408</f>
        <v>0.0092487999999999997</v>
      </c>
      <c r="S408" s="238">
        <v>0</v>
      </c>
      <c r="T408" s="23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0" t="s">
        <v>180</v>
      </c>
      <c r="AT408" s="240" t="s">
        <v>175</v>
      </c>
      <c r="AU408" s="240" t="s">
        <v>85</v>
      </c>
      <c r="AY408" s="18" t="s">
        <v>173</v>
      </c>
      <c r="BE408" s="241">
        <f>IF(N408="základní",J408,0)</f>
        <v>0</v>
      </c>
      <c r="BF408" s="241">
        <f>IF(N408="snížená",J408,0)</f>
        <v>0</v>
      </c>
      <c r="BG408" s="241">
        <f>IF(N408="zákl. přenesená",J408,0)</f>
        <v>0</v>
      </c>
      <c r="BH408" s="241">
        <f>IF(N408="sníž. přenesená",J408,0)</f>
        <v>0</v>
      </c>
      <c r="BI408" s="241">
        <f>IF(N408="nulová",J408,0)</f>
        <v>0</v>
      </c>
      <c r="BJ408" s="18" t="s">
        <v>21</v>
      </c>
      <c r="BK408" s="241">
        <f>ROUND(I408*H408,2)</f>
        <v>0</v>
      </c>
      <c r="BL408" s="18" t="s">
        <v>180</v>
      </c>
      <c r="BM408" s="240" t="s">
        <v>1519</v>
      </c>
    </row>
    <row r="409" s="2" customFormat="1">
      <c r="A409" s="39"/>
      <c r="B409" s="40"/>
      <c r="C409" s="41"/>
      <c r="D409" s="242" t="s">
        <v>182</v>
      </c>
      <c r="E409" s="41"/>
      <c r="F409" s="243" t="s">
        <v>1520</v>
      </c>
      <c r="G409" s="41"/>
      <c r="H409" s="41"/>
      <c r="I409" s="244"/>
      <c r="J409" s="41"/>
      <c r="K409" s="41"/>
      <c r="L409" s="45"/>
      <c r="M409" s="245"/>
      <c r="N409" s="246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182</v>
      </c>
      <c r="AU409" s="18" t="s">
        <v>85</v>
      </c>
    </row>
    <row r="410" s="14" customFormat="1">
      <c r="A410" s="14"/>
      <c r="B410" s="257"/>
      <c r="C410" s="258"/>
      <c r="D410" s="242" t="s">
        <v>184</v>
      </c>
      <c r="E410" s="259" t="s">
        <v>1</v>
      </c>
      <c r="F410" s="260" t="s">
        <v>1521</v>
      </c>
      <c r="G410" s="258"/>
      <c r="H410" s="261">
        <v>0.44</v>
      </c>
      <c r="I410" s="262"/>
      <c r="J410" s="258"/>
      <c r="K410" s="258"/>
      <c r="L410" s="263"/>
      <c r="M410" s="264"/>
      <c r="N410" s="265"/>
      <c r="O410" s="265"/>
      <c r="P410" s="265"/>
      <c r="Q410" s="265"/>
      <c r="R410" s="265"/>
      <c r="S410" s="265"/>
      <c r="T410" s="26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7" t="s">
        <v>184</v>
      </c>
      <c r="AU410" s="267" t="s">
        <v>85</v>
      </c>
      <c r="AV410" s="14" t="s">
        <v>85</v>
      </c>
      <c r="AW410" s="14" t="s">
        <v>34</v>
      </c>
      <c r="AX410" s="14" t="s">
        <v>77</v>
      </c>
      <c r="AY410" s="267" t="s">
        <v>173</v>
      </c>
    </row>
    <row r="411" s="15" customFormat="1">
      <c r="A411" s="15"/>
      <c r="B411" s="268"/>
      <c r="C411" s="269"/>
      <c r="D411" s="242" t="s">
        <v>184</v>
      </c>
      <c r="E411" s="270" t="s">
        <v>1</v>
      </c>
      <c r="F411" s="271" t="s">
        <v>187</v>
      </c>
      <c r="G411" s="269"/>
      <c r="H411" s="272">
        <v>0.44</v>
      </c>
      <c r="I411" s="273"/>
      <c r="J411" s="269"/>
      <c r="K411" s="269"/>
      <c r="L411" s="274"/>
      <c r="M411" s="275"/>
      <c r="N411" s="276"/>
      <c r="O411" s="276"/>
      <c r="P411" s="276"/>
      <c r="Q411" s="276"/>
      <c r="R411" s="276"/>
      <c r="S411" s="276"/>
      <c r="T411" s="277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8" t="s">
        <v>184</v>
      </c>
      <c r="AU411" s="278" t="s">
        <v>85</v>
      </c>
      <c r="AV411" s="15" t="s">
        <v>180</v>
      </c>
      <c r="AW411" s="15" t="s">
        <v>34</v>
      </c>
      <c r="AX411" s="15" t="s">
        <v>21</v>
      </c>
      <c r="AY411" s="278" t="s">
        <v>173</v>
      </c>
    </row>
    <row r="412" s="2" customFormat="1" ht="33" customHeight="1">
      <c r="A412" s="39"/>
      <c r="B412" s="40"/>
      <c r="C412" s="229" t="s">
        <v>551</v>
      </c>
      <c r="D412" s="229" t="s">
        <v>175</v>
      </c>
      <c r="E412" s="230" t="s">
        <v>1522</v>
      </c>
      <c r="F412" s="231" t="s">
        <v>1523</v>
      </c>
      <c r="G412" s="232" t="s">
        <v>178</v>
      </c>
      <c r="H412" s="233">
        <v>2</v>
      </c>
      <c r="I412" s="234"/>
      <c r="J412" s="235">
        <f>ROUND(I412*H412,2)</f>
        <v>0</v>
      </c>
      <c r="K412" s="231" t="s">
        <v>179</v>
      </c>
      <c r="L412" s="45"/>
      <c r="M412" s="236" t="s">
        <v>1</v>
      </c>
      <c r="N412" s="237" t="s">
        <v>42</v>
      </c>
      <c r="O412" s="92"/>
      <c r="P412" s="238">
        <f>O412*H412</f>
        <v>0</v>
      </c>
      <c r="Q412" s="238">
        <v>0.16192000000000001</v>
      </c>
      <c r="R412" s="238">
        <f>Q412*H412</f>
        <v>0.32384000000000002</v>
      </c>
      <c r="S412" s="238">
        <v>0</v>
      </c>
      <c r="T412" s="23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0" t="s">
        <v>180</v>
      </c>
      <c r="AT412" s="240" t="s">
        <v>175</v>
      </c>
      <c r="AU412" s="240" t="s">
        <v>85</v>
      </c>
      <c r="AY412" s="18" t="s">
        <v>173</v>
      </c>
      <c r="BE412" s="241">
        <f>IF(N412="základní",J412,0)</f>
        <v>0</v>
      </c>
      <c r="BF412" s="241">
        <f>IF(N412="snížená",J412,0)</f>
        <v>0</v>
      </c>
      <c r="BG412" s="241">
        <f>IF(N412="zákl. přenesená",J412,0)</f>
        <v>0</v>
      </c>
      <c r="BH412" s="241">
        <f>IF(N412="sníž. přenesená",J412,0)</f>
        <v>0</v>
      </c>
      <c r="BI412" s="241">
        <f>IF(N412="nulová",J412,0)</f>
        <v>0</v>
      </c>
      <c r="BJ412" s="18" t="s">
        <v>21</v>
      </c>
      <c r="BK412" s="241">
        <f>ROUND(I412*H412,2)</f>
        <v>0</v>
      </c>
      <c r="BL412" s="18" t="s">
        <v>180</v>
      </c>
      <c r="BM412" s="240" t="s">
        <v>1524</v>
      </c>
    </row>
    <row r="413" s="2" customFormat="1">
      <c r="A413" s="39"/>
      <c r="B413" s="40"/>
      <c r="C413" s="41"/>
      <c r="D413" s="242" t="s">
        <v>182</v>
      </c>
      <c r="E413" s="41"/>
      <c r="F413" s="243" t="s">
        <v>1525</v>
      </c>
      <c r="G413" s="41"/>
      <c r="H413" s="41"/>
      <c r="I413" s="244"/>
      <c r="J413" s="41"/>
      <c r="K413" s="41"/>
      <c r="L413" s="45"/>
      <c r="M413" s="245"/>
      <c r="N413" s="246"/>
      <c r="O413" s="92"/>
      <c r="P413" s="92"/>
      <c r="Q413" s="92"/>
      <c r="R413" s="92"/>
      <c r="S413" s="92"/>
      <c r="T413" s="93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182</v>
      </c>
      <c r="AU413" s="18" t="s">
        <v>85</v>
      </c>
    </row>
    <row r="414" s="13" customFormat="1">
      <c r="A414" s="13"/>
      <c r="B414" s="247"/>
      <c r="C414" s="248"/>
      <c r="D414" s="242" t="s">
        <v>184</v>
      </c>
      <c r="E414" s="249" t="s">
        <v>1</v>
      </c>
      <c r="F414" s="250" t="s">
        <v>185</v>
      </c>
      <c r="G414" s="248"/>
      <c r="H414" s="249" t="s">
        <v>1</v>
      </c>
      <c r="I414" s="251"/>
      <c r="J414" s="248"/>
      <c r="K414" s="248"/>
      <c r="L414" s="252"/>
      <c r="M414" s="253"/>
      <c r="N414" s="254"/>
      <c r="O414" s="254"/>
      <c r="P414" s="254"/>
      <c r="Q414" s="254"/>
      <c r="R414" s="254"/>
      <c r="S414" s="254"/>
      <c r="T414" s="25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6" t="s">
        <v>184</v>
      </c>
      <c r="AU414" s="256" t="s">
        <v>85</v>
      </c>
      <c r="AV414" s="13" t="s">
        <v>21</v>
      </c>
      <c r="AW414" s="13" t="s">
        <v>34</v>
      </c>
      <c r="AX414" s="13" t="s">
        <v>77</v>
      </c>
      <c r="AY414" s="256" t="s">
        <v>173</v>
      </c>
    </row>
    <row r="415" s="14" customFormat="1">
      <c r="A415" s="14"/>
      <c r="B415" s="257"/>
      <c r="C415" s="258"/>
      <c r="D415" s="242" t="s">
        <v>184</v>
      </c>
      <c r="E415" s="259" t="s">
        <v>1</v>
      </c>
      <c r="F415" s="260" t="s">
        <v>1340</v>
      </c>
      <c r="G415" s="258"/>
      <c r="H415" s="261">
        <v>2</v>
      </c>
      <c r="I415" s="262"/>
      <c r="J415" s="258"/>
      <c r="K415" s="258"/>
      <c r="L415" s="263"/>
      <c r="M415" s="264"/>
      <c r="N415" s="265"/>
      <c r="O415" s="265"/>
      <c r="P415" s="265"/>
      <c r="Q415" s="265"/>
      <c r="R415" s="265"/>
      <c r="S415" s="265"/>
      <c r="T415" s="26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7" t="s">
        <v>184</v>
      </c>
      <c r="AU415" s="267" t="s">
        <v>85</v>
      </c>
      <c r="AV415" s="14" t="s">
        <v>85</v>
      </c>
      <c r="AW415" s="14" t="s">
        <v>34</v>
      </c>
      <c r="AX415" s="14" t="s">
        <v>77</v>
      </c>
      <c r="AY415" s="267" t="s">
        <v>173</v>
      </c>
    </row>
    <row r="416" s="15" customFormat="1">
      <c r="A416" s="15"/>
      <c r="B416" s="268"/>
      <c r="C416" s="269"/>
      <c r="D416" s="242" t="s">
        <v>184</v>
      </c>
      <c r="E416" s="270" t="s">
        <v>1</v>
      </c>
      <c r="F416" s="271" t="s">
        <v>187</v>
      </c>
      <c r="G416" s="269"/>
      <c r="H416" s="272">
        <v>2</v>
      </c>
      <c r="I416" s="273"/>
      <c r="J416" s="269"/>
      <c r="K416" s="269"/>
      <c r="L416" s="274"/>
      <c r="M416" s="275"/>
      <c r="N416" s="276"/>
      <c r="O416" s="276"/>
      <c r="P416" s="276"/>
      <c r="Q416" s="276"/>
      <c r="R416" s="276"/>
      <c r="S416" s="276"/>
      <c r="T416" s="277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8" t="s">
        <v>184</v>
      </c>
      <c r="AU416" s="278" t="s">
        <v>85</v>
      </c>
      <c r="AV416" s="15" t="s">
        <v>180</v>
      </c>
      <c r="AW416" s="15" t="s">
        <v>34</v>
      </c>
      <c r="AX416" s="15" t="s">
        <v>21</v>
      </c>
      <c r="AY416" s="278" t="s">
        <v>173</v>
      </c>
    </row>
    <row r="417" s="2" customFormat="1">
      <c r="A417" s="39"/>
      <c r="B417" s="40"/>
      <c r="C417" s="229" t="s">
        <v>558</v>
      </c>
      <c r="D417" s="229" t="s">
        <v>175</v>
      </c>
      <c r="E417" s="230" t="s">
        <v>1526</v>
      </c>
      <c r="F417" s="231" t="s">
        <v>1527</v>
      </c>
      <c r="G417" s="232" t="s">
        <v>210</v>
      </c>
      <c r="H417" s="233">
        <v>4.3099999999999996</v>
      </c>
      <c r="I417" s="234"/>
      <c r="J417" s="235">
        <f>ROUND(I417*H417,2)</f>
        <v>0</v>
      </c>
      <c r="K417" s="231" t="s">
        <v>179</v>
      </c>
      <c r="L417" s="45"/>
      <c r="M417" s="236" t="s">
        <v>1</v>
      </c>
      <c r="N417" s="237" t="s">
        <v>42</v>
      </c>
      <c r="O417" s="92"/>
      <c r="P417" s="238">
        <f>O417*H417</f>
        <v>0</v>
      </c>
      <c r="Q417" s="238">
        <v>0</v>
      </c>
      <c r="R417" s="238">
        <f>Q417*H417</f>
        <v>0</v>
      </c>
      <c r="S417" s="238">
        <v>0</v>
      </c>
      <c r="T417" s="23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0" t="s">
        <v>180</v>
      </c>
      <c r="AT417" s="240" t="s">
        <v>175</v>
      </c>
      <c r="AU417" s="240" t="s">
        <v>85</v>
      </c>
      <c r="AY417" s="18" t="s">
        <v>173</v>
      </c>
      <c r="BE417" s="241">
        <f>IF(N417="základní",J417,0)</f>
        <v>0</v>
      </c>
      <c r="BF417" s="241">
        <f>IF(N417="snížená",J417,0)</f>
        <v>0</v>
      </c>
      <c r="BG417" s="241">
        <f>IF(N417="zákl. přenesená",J417,0)</f>
        <v>0</v>
      </c>
      <c r="BH417" s="241">
        <f>IF(N417="sníž. přenesená",J417,0)</f>
        <v>0</v>
      </c>
      <c r="BI417" s="241">
        <f>IF(N417="nulová",J417,0)</f>
        <v>0</v>
      </c>
      <c r="BJ417" s="18" t="s">
        <v>21</v>
      </c>
      <c r="BK417" s="241">
        <f>ROUND(I417*H417,2)</f>
        <v>0</v>
      </c>
      <c r="BL417" s="18" t="s">
        <v>180</v>
      </c>
      <c r="BM417" s="240" t="s">
        <v>1528</v>
      </c>
    </row>
    <row r="418" s="2" customFormat="1">
      <c r="A418" s="39"/>
      <c r="B418" s="40"/>
      <c r="C418" s="41"/>
      <c r="D418" s="242" t="s">
        <v>182</v>
      </c>
      <c r="E418" s="41"/>
      <c r="F418" s="243" t="s">
        <v>1529</v>
      </c>
      <c r="G418" s="41"/>
      <c r="H418" s="41"/>
      <c r="I418" s="244"/>
      <c r="J418" s="41"/>
      <c r="K418" s="41"/>
      <c r="L418" s="45"/>
      <c r="M418" s="245"/>
      <c r="N418" s="246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182</v>
      </c>
      <c r="AU418" s="18" t="s">
        <v>85</v>
      </c>
    </row>
    <row r="419" s="13" customFormat="1">
      <c r="A419" s="13"/>
      <c r="B419" s="247"/>
      <c r="C419" s="248"/>
      <c r="D419" s="242" t="s">
        <v>184</v>
      </c>
      <c r="E419" s="249" t="s">
        <v>1</v>
      </c>
      <c r="F419" s="250" t="s">
        <v>1530</v>
      </c>
      <c r="G419" s="248"/>
      <c r="H419" s="249" t="s">
        <v>1</v>
      </c>
      <c r="I419" s="251"/>
      <c r="J419" s="248"/>
      <c r="K419" s="248"/>
      <c r="L419" s="252"/>
      <c r="M419" s="253"/>
      <c r="N419" s="254"/>
      <c r="O419" s="254"/>
      <c r="P419" s="254"/>
      <c r="Q419" s="254"/>
      <c r="R419" s="254"/>
      <c r="S419" s="254"/>
      <c r="T419" s="25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6" t="s">
        <v>184</v>
      </c>
      <c r="AU419" s="256" t="s">
        <v>85</v>
      </c>
      <c r="AV419" s="13" t="s">
        <v>21</v>
      </c>
      <c r="AW419" s="13" t="s">
        <v>34</v>
      </c>
      <c r="AX419" s="13" t="s">
        <v>77</v>
      </c>
      <c r="AY419" s="256" t="s">
        <v>173</v>
      </c>
    </row>
    <row r="420" s="13" customFormat="1">
      <c r="A420" s="13"/>
      <c r="B420" s="247"/>
      <c r="C420" s="248"/>
      <c r="D420" s="242" t="s">
        <v>184</v>
      </c>
      <c r="E420" s="249" t="s">
        <v>1</v>
      </c>
      <c r="F420" s="250" t="s">
        <v>1531</v>
      </c>
      <c r="G420" s="248"/>
      <c r="H420" s="249" t="s">
        <v>1</v>
      </c>
      <c r="I420" s="251"/>
      <c r="J420" s="248"/>
      <c r="K420" s="248"/>
      <c r="L420" s="252"/>
      <c r="M420" s="253"/>
      <c r="N420" s="254"/>
      <c r="O420" s="254"/>
      <c r="P420" s="254"/>
      <c r="Q420" s="254"/>
      <c r="R420" s="254"/>
      <c r="S420" s="254"/>
      <c r="T420" s="25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6" t="s">
        <v>184</v>
      </c>
      <c r="AU420" s="256" t="s">
        <v>85</v>
      </c>
      <c r="AV420" s="13" t="s">
        <v>21</v>
      </c>
      <c r="AW420" s="13" t="s">
        <v>34</v>
      </c>
      <c r="AX420" s="13" t="s">
        <v>77</v>
      </c>
      <c r="AY420" s="256" t="s">
        <v>173</v>
      </c>
    </row>
    <row r="421" s="14" customFormat="1">
      <c r="A421" s="14"/>
      <c r="B421" s="257"/>
      <c r="C421" s="258"/>
      <c r="D421" s="242" t="s">
        <v>184</v>
      </c>
      <c r="E421" s="259" t="s">
        <v>1</v>
      </c>
      <c r="F421" s="260" t="s">
        <v>1532</v>
      </c>
      <c r="G421" s="258"/>
      <c r="H421" s="261">
        <v>3.5</v>
      </c>
      <c r="I421" s="262"/>
      <c r="J421" s="258"/>
      <c r="K421" s="258"/>
      <c r="L421" s="263"/>
      <c r="M421" s="264"/>
      <c r="N421" s="265"/>
      <c r="O421" s="265"/>
      <c r="P421" s="265"/>
      <c r="Q421" s="265"/>
      <c r="R421" s="265"/>
      <c r="S421" s="265"/>
      <c r="T421" s="26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7" t="s">
        <v>184</v>
      </c>
      <c r="AU421" s="267" t="s">
        <v>85</v>
      </c>
      <c r="AV421" s="14" t="s">
        <v>85</v>
      </c>
      <c r="AW421" s="14" t="s">
        <v>34</v>
      </c>
      <c r="AX421" s="14" t="s">
        <v>77</v>
      </c>
      <c r="AY421" s="267" t="s">
        <v>173</v>
      </c>
    </row>
    <row r="422" s="13" customFormat="1">
      <c r="A422" s="13"/>
      <c r="B422" s="247"/>
      <c r="C422" s="248"/>
      <c r="D422" s="242" t="s">
        <v>184</v>
      </c>
      <c r="E422" s="249" t="s">
        <v>1</v>
      </c>
      <c r="F422" s="250" t="s">
        <v>185</v>
      </c>
      <c r="G422" s="248"/>
      <c r="H422" s="249" t="s">
        <v>1</v>
      </c>
      <c r="I422" s="251"/>
      <c r="J422" s="248"/>
      <c r="K422" s="248"/>
      <c r="L422" s="252"/>
      <c r="M422" s="253"/>
      <c r="N422" s="254"/>
      <c r="O422" s="254"/>
      <c r="P422" s="254"/>
      <c r="Q422" s="254"/>
      <c r="R422" s="254"/>
      <c r="S422" s="254"/>
      <c r="T422" s="25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6" t="s">
        <v>184</v>
      </c>
      <c r="AU422" s="256" t="s">
        <v>85</v>
      </c>
      <c r="AV422" s="13" t="s">
        <v>21</v>
      </c>
      <c r="AW422" s="13" t="s">
        <v>34</v>
      </c>
      <c r="AX422" s="13" t="s">
        <v>77</v>
      </c>
      <c r="AY422" s="256" t="s">
        <v>173</v>
      </c>
    </row>
    <row r="423" s="14" customFormat="1">
      <c r="A423" s="14"/>
      <c r="B423" s="257"/>
      <c r="C423" s="258"/>
      <c r="D423" s="242" t="s">
        <v>184</v>
      </c>
      <c r="E423" s="259" t="s">
        <v>1</v>
      </c>
      <c r="F423" s="260" t="s">
        <v>1533</v>
      </c>
      <c r="G423" s="258"/>
      <c r="H423" s="261">
        <v>0.81000000000000005</v>
      </c>
      <c r="I423" s="262"/>
      <c r="J423" s="258"/>
      <c r="K423" s="258"/>
      <c r="L423" s="263"/>
      <c r="M423" s="264"/>
      <c r="N423" s="265"/>
      <c r="O423" s="265"/>
      <c r="P423" s="265"/>
      <c r="Q423" s="265"/>
      <c r="R423" s="265"/>
      <c r="S423" s="265"/>
      <c r="T423" s="26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7" t="s">
        <v>184</v>
      </c>
      <c r="AU423" s="267" t="s">
        <v>85</v>
      </c>
      <c r="AV423" s="14" t="s">
        <v>85</v>
      </c>
      <c r="AW423" s="14" t="s">
        <v>34</v>
      </c>
      <c r="AX423" s="14" t="s">
        <v>77</v>
      </c>
      <c r="AY423" s="267" t="s">
        <v>173</v>
      </c>
    </row>
    <row r="424" s="15" customFormat="1">
      <c r="A424" s="15"/>
      <c r="B424" s="268"/>
      <c r="C424" s="269"/>
      <c r="D424" s="242" t="s">
        <v>184</v>
      </c>
      <c r="E424" s="270" t="s">
        <v>1</v>
      </c>
      <c r="F424" s="271" t="s">
        <v>187</v>
      </c>
      <c r="G424" s="269"/>
      <c r="H424" s="272">
        <v>4.3099999999999996</v>
      </c>
      <c r="I424" s="273"/>
      <c r="J424" s="269"/>
      <c r="K424" s="269"/>
      <c r="L424" s="274"/>
      <c r="M424" s="275"/>
      <c r="N424" s="276"/>
      <c r="O424" s="276"/>
      <c r="P424" s="276"/>
      <c r="Q424" s="276"/>
      <c r="R424" s="276"/>
      <c r="S424" s="276"/>
      <c r="T424" s="277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8" t="s">
        <v>184</v>
      </c>
      <c r="AU424" s="278" t="s">
        <v>85</v>
      </c>
      <c r="AV424" s="15" t="s">
        <v>180</v>
      </c>
      <c r="AW424" s="15" t="s">
        <v>34</v>
      </c>
      <c r="AX424" s="15" t="s">
        <v>21</v>
      </c>
      <c r="AY424" s="278" t="s">
        <v>173</v>
      </c>
    </row>
    <row r="425" s="2" customFormat="1">
      <c r="A425" s="39"/>
      <c r="B425" s="40"/>
      <c r="C425" s="229" t="s">
        <v>562</v>
      </c>
      <c r="D425" s="229" t="s">
        <v>175</v>
      </c>
      <c r="E425" s="230" t="s">
        <v>1534</v>
      </c>
      <c r="F425" s="231" t="s">
        <v>1535</v>
      </c>
      <c r="G425" s="232" t="s">
        <v>210</v>
      </c>
      <c r="H425" s="233">
        <v>14.4</v>
      </c>
      <c r="I425" s="234"/>
      <c r="J425" s="235">
        <f>ROUND(I425*H425,2)</f>
        <v>0</v>
      </c>
      <c r="K425" s="231" t="s">
        <v>179</v>
      </c>
      <c r="L425" s="45"/>
      <c r="M425" s="236" t="s">
        <v>1</v>
      </c>
      <c r="N425" s="237" t="s">
        <v>42</v>
      </c>
      <c r="O425" s="92"/>
      <c r="P425" s="238">
        <f>O425*H425</f>
        <v>0</v>
      </c>
      <c r="Q425" s="238">
        <v>0</v>
      </c>
      <c r="R425" s="238">
        <f>Q425*H425</f>
        <v>0</v>
      </c>
      <c r="S425" s="238">
        <v>0</v>
      </c>
      <c r="T425" s="23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0" t="s">
        <v>180</v>
      </c>
      <c r="AT425" s="240" t="s">
        <v>175</v>
      </c>
      <c r="AU425" s="240" t="s">
        <v>85</v>
      </c>
      <c r="AY425" s="18" t="s">
        <v>173</v>
      </c>
      <c r="BE425" s="241">
        <f>IF(N425="základní",J425,0)</f>
        <v>0</v>
      </c>
      <c r="BF425" s="241">
        <f>IF(N425="snížená",J425,0)</f>
        <v>0</v>
      </c>
      <c r="BG425" s="241">
        <f>IF(N425="zákl. přenesená",J425,0)</f>
        <v>0</v>
      </c>
      <c r="BH425" s="241">
        <f>IF(N425="sníž. přenesená",J425,0)</f>
        <v>0</v>
      </c>
      <c r="BI425" s="241">
        <f>IF(N425="nulová",J425,0)</f>
        <v>0</v>
      </c>
      <c r="BJ425" s="18" t="s">
        <v>21</v>
      </c>
      <c r="BK425" s="241">
        <f>ROUND(I425*H425,2)</f>
        <v>0</v>
      </c>
      <c r="BL425" s="18" t="s">
        <v>180</v>
      </c>
      <c r="BM425" s="240" t="s">
        <v>1536</v>
      </c>
    </row>
    <row r="426" s="2" customFormat="1">
      <c r="A426" s="39"/>
      <c r="B426" s="40"/>
      <c r="C426" s="41"/>
      <c r="D426" s="242" t="s">
        <v>182</v>
      </c>
      <c r="E426" s="41"/>
      <c r="F426" s="243" t="s">
        <v>1537</v>
      </c>
      <c r="G426" s="41"/>
      <c r="H426" s="41"/>
      <c r="I426" s="244"/>
      <c r="J426" s="41"/>
      <c r="K426" s="41"/>
      <c r="L426" s="45"/>
      <c r="M426" s="245"/>
      <c r="N426" s="246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182</v>
      </c>
      <c r="AU426" s="18" t="s">
        <v>85</v>
      </c>
    </row>
    <row r="427" s="13" customFormat="1">
      <c r="A427" s="13"/>
      <c r="B427" s="247"/>
      <c r="C427" s="248"/>
      <c r="D427" s="242" t="s">
        <v>184</v>
      </c>
      <c r="E427" s="249" t="s">
        <v>1</v>
      </c>
      <c r="F427" s="250" t="s">
        <v>1538</v>
      </c>
      <c r="G427" s="248"/>
      <c r="H427" s="249" t="s">
        <v>1</v>
      </c>
      <c r="I427" s="251"/>
      <c r="J427" s="248"/>
      <c r="K427" s="248"/>
      <c r="L427" s="252"/>
      <c r="M427" s="253"/>
      <c r="N427" s="254"/>
      <c r="O427" s="254"/>
      <c r="P427" s="254"/>
      <c r="Q427" s="254"/>
      <c r="R427" s="254"/>
      <c r="S427" s="254"/>
      <c r="T427" s="25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6" t="s">
        <v>184</v>
      </c>
      <c r="AU427" s="256" t="s">
        <v>85</v>
      </c>
      <c r="AV427" s="13" t="s">
        <v>21</v>
      </c>
      <c r="AW427" s="13" t="s">
        <v>34</v>
      </c>
      <c r="AX427" s="13" t="s">
        <v>77</v>
      </c>
      <c r="AY427" s="256" t="s">
        <v>173</v>
      </c>
    </row>
    <row r="428" s="14" customFormat="1">
      <c r="A428" s="14"/>
      <c r="B428" s="257"/>
      <c r="C428" s="258"/>
      <c r="D428" s="242" t="s">
        <v>184</v>
      </c>
      <c r="E428" s="259" t="s">
        <v>1</v>
      </c>
      <c r="F428" s="260" t="s">
        <v>1392</v>
      </c>
      <c r="G428" s="258"/>
      <c r="H428" s="261">
        <v>4.7999999999999998</v>
      </c>
      <c r="I428" s="262"/>
      <c r="J428" s="258"/>
      <c r="K428" s="258"/>
      <c r="L428" s="263"/>
      <c r="M428" s="264"/>
      <c r="N428" s="265"/>
      <c r="O428" s="265"/>
      <c r="P428" s="265"/>
      <c r="Q428" s="265"/>
      <c r="R428" s="265"/>
      <c r="S428" s="265"/>
      <c r="T428" s="26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7" t="s">
        <v>184</v>
      </c>
      <c r="AU428" s="267" t="s">
        <v>85</v>
      </c>
      <c r="AV428" s="14" t="s">
        <v>85</v>
      </c>
      <c r="AW428" s="14" t="s">
        <v>34</v>
      </c>
      <c r="AX428" s="14" t="s">
        <v>77</v>
      </c>
      <c r="AY428" s="267" t="s">
        <v>173</v>
      </c>
    </row>
    <row r="429" s="14" customFormat="1">
      <c r="A429" s="14"/>
      <c r="B429" s="257"/>
      <c r="C429" s="258"/>
      <c r="D429" s="242" t="s">
        <v>184</v>
      </c>
      <c r="E429" s="259" t="s">
        <v>1</v>
      </c>
      <c r="F429" s="260" t="s">
        <v>1392</v>
      </c>
      <c r="G429" s="258"/>
      <c r="H429" s="261">
        <v>4.7999999999999998</v>
      </c>
      <c r="I429" s="262"/>
      <c r="J429" s="258"/>
      <c r="K429" s="258"/>
      <c r="L429" s="263"/>
      <c r="M429" s="264"/>
      <c r="N429" s="265"/>
      <c r="O429" s="265"/>
      <c r="P429" s="265"/>
      <c r="Q429" s="265"/>
      <c r="R429" s="265"/>
      <c r="S429" s="265"/>
      <c r="T429" s="26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7" t="s">
        <v>184</v>
      </c>
      <c r="AU429" s="267" t="s">
        <v>85</v>
      </c>
      <c r="AV429" s="14" t="s">
        <v>85</v>
      </c>
      <c r="AW429" s="14" t="s">
        <v>34</v>
      </c>
      <c r="AX429" s="14" t="s">
        <v>77</v>
      </c>
      <c r="AY429" s="267" t="s">
        <v>173</v>
      </c>
    </row>
    <row r="430" s="13" customFormat="1">
      <c r="A430" s="13"/>
      <c r="B430" s="247"/>
      <c r="C430" s="248"/>
      <c r="D430" s="242" t="s">
        <v>184</v>
      </c>
      <c r="E430" s="249" t="s">
        <v>1</v>
      </c>
      <c r="F430" s="250" t="s">
        <v>1391</v>
      </c>
      <c r="G430" s="248"/>
      <c r="H430" s="249" t="s">
        <v>1</v>
      </c>
      <c r="I430" s="251"/>
      <c r="J430" s="248"/>
      <c r="K430" s="248"/>
      <c r="L430" s="252"/>
      <c r="M430" s="253"/>
      <c r="N430" s="254"/>
      <c r="O430" s="254"/>
      <c r="P430" s="254"/>
      <c r="Q430" s="254"/>
      <c r="R430" s="254"/>
      <c r="S430" s="254"/>
      <c r="T430" s="25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6" t="s">
        <v>184</v>
      </c>
      <c r="AU430" s="256" t="s">
        <v>85</v>
      </c>
      <c r="AV430" s="13" t="s">
        <v>21</v>
      </c>
      <c r="AW430" s="13" t="s">
        <v>34</v>
      </c>
      <c r="AX430" s="13" t="s">
        <v>77</v>
      </c>
      <c r="AY430" s="256" t="s">
        <v>173</v>
      </c>
    </row>
    <row r="431" s="14" customFormat="1">
      <c r="A431" s="14"/>
      <c r="B431" s="257"/>
      <c r="C431" s="258"/>
      <c r="D431" s="242" t="s">
        <v>184</v>
      </c>
      <c r="E431" s="259" t="s">
        <v>1</v>
      </c>
      <c r="F431" s="260" t="s">
        <v>1392</v>
      </c>
      <c r="G431" s="258"/>
      <c r="H431" s="261">
        <v>4.7999999999999998</v>
      </c>
      <c r="I431" s="262"/>
      <c r="J431" s="258"/>
      <c r="K431" s="258"/>
      <c r="L431" s="263"/>
      <c r="M431" s="264"/>
      <c r="N431" s="265"/>
      <c r="O431" s="265"/>
      <c r="P431" s="265"/>
      <c r="Q431" s="265"/>
      <c r="R431" s="265"/>
      <c r="S431" s="265"/>
      <c r="T431" s="26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7" t="s">
        <v>184</v>
      </c>
      <c r="AU431" s="267" t="s">
        <v>85</v>
      </c>
      <c r="AV431" s="14" t="s">
        <v>85</v>
      </c>
      <c r="AW431" s="14" t="s">
        <v>34</v>
      </c>
      <c r="AX431" s="14" t="s">
        <v>77</v>
      </c>
      <c r="AY431" s="267" t="s">
        <v>173</v>
      </c>
    </row>
    <row r="432" s="15" customFormat="1">
      <c r="A432" s="15"/>
      <c r="B432" s="268"/>
      <c r="C432" s="269"/>
      <c r="D432" s="242" t="s">
        <v>184</v>
      </c>
      <c r="E432" s="270" t="s">
        <v>1</v>
      </c>
      <c r="F432" s="271" t="s">
        <v>187</v>
      </c>
      <c r="G432" s="269"/>
      <c r="H432" s="272">
        <v>14.4</v>
      </c>
      <c r="I432" s="273"/>
      <c r="J432" s="269"/>
      <c r="K432" s="269"/>
      <c r="L432" s="274"/>
      <c r="M432" s="275"/>
      <c r="N432" s="276"/>
      <c r="O432" s="276"/>
      <c r="P432" s="276"/>
      <c r="Q432" s="276"/>
      <c r="R432" s="276"/>
      <c r="S432" s="276"/>
      <c r="T432" s="277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8" t="s">
        <v>184</v>
      </c>
      <c r="AU432" s="278" t="s">
        <v>85</v>
      </c>
      <c r="AV432" s="15" t="s">
        <v>180</v>
      </c>
      <c r="AW432" s="15" t="s">
        <v>34</v>
      </c>
      <c r="AX432" s="15" t="s">
        <v>21</v>
      </c>
      <c r="AY432" s="278" t="s">
        <v>173</v>
      </c>
    </row>
    <row r="433" s="2" customFormat="1">
      <c r="A433" s="39"/>
      <c r="B433" s="40"/>
      <c r="C433" s="229" t="s">
        <v>571</v>
      </c>
      <c r="D433" s="229" t="s">
        <v>175</v>
      </c>
      <c r="E433" s="230" t="s">
        <v>1539</v>
      </c>
      <c r="F433" s="231" t="s">
        <v>1540</v>
      </c>
      <c r="G433" s="232" t="s">
        <v>178</v>
      </c>
      <c r="H433" s="233">
        <v>82.829999999999998</v>
      </c>
      <c r="I433" s="234"/>
      <c r="J433" s="235">
        <f>ROUND(I433*H433,2)</f>
        <v>0</v>
      </c>
      <c r="K433" s="231" t="s">
        <v>179</v>
      </c>
      <c r="L433" s="45"/>
      <c r="M433" s="236" t="s">
        <v>1</v>
      </c>
      <c r="N433" s="237" t="s">
        <v>42</v>
      </c>
      <c r="O433" s="92"/>
      <c r="P433" s="238">
        <f>O433*H433</f>
        <v>0</v>
      </c>
      <c r="Q433" s="238">
        <v>0.15679630750000001</v>
      </c>
      <c r="R433" s="238">
        <f>Q433*H433</f>
        <v>12.987438150225001</v>
      </c>
      <c r="S433" s="238">
        <v>0</v>
      </c>
      <c r="T433" s="23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0" t="s">
        <v>180</v>
      </c>
      <c r="AT433" s="240" t="s">
        <v>175</v>
      </c>
      <c r="AU433" s="240" t="s">
        <v>85</v>
      </c>
      <c r="AY433" s="18" t="s">
        <v>173</v>
      </c>
      <c r="BE433" s="241">
        <f>IF(N433="základní",J433,0)</f>
        <v>0</v>
      </c>
      <c r="BF433" s="241">
        <f>IF(N433="snížená",J433,0)</f>
        <v>0</v>
      </c>
      <c r="BG433" s="241">
        <f>IF(N433="zákl. přenesená",J433,0)</f>
        <v>0</v>
      </c>
      <c r="BH433" s="241">
        <f>IF(N433="sníž. přenesená",J433,0)</f>
        <v>0</v>
      </c>
      <c r="BI433" s="241">
        <f>IF(N433="nulová",J433,0)</f>
        <v>0</v>
      </c>
      <c r="BJ433" s="18" t="s">
        <v>21</v>
      </c>
      <c r="BK433" s="241">
        <f>ROUND(I433*H433,2)</f>
        <v>0</v>
      </c>
      <c r="BL433" s="18" t="s">
        <v>180</v>
      </c>
      <c r="BM433" s="240" t="s">
        <v>1541</v>
      </c>
    </row>
    <row r="434" s="2" customFormat="1">
      <c r="A434" s="39"/>
      <c r="B434" s="40"/>
      <c r="C434" s="41"/>
      <c r="D434" s="242" t="s">
        <v>182</v>
      </c>
      <c r="E434" s="41"/>
      <c r="F434" s="243" t="s">
        <v>1542</v>
      </c>
      <c r="G434" s="41"/>
      <c r="H434" s="41"/>
      <c r="I434" s="244"/>
      <c r="J434" s="41"/>
      <c r="K434" s="41"/>
      <c r="L434" s="45"/>
      <c r="M434" s="245"/>
      <c r="N434" s="246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182</v>
      </c>
      <c r="AU434" s="18" t="s">
        <v>85</v>
      </c>
    </row>
    <row r="435" s="14" customFormat="1">
      <c r="A435" s="14"/>
      <c r="B435" s="257"/>
      <c r="C435" s="258"/>
      <c r="D435" s="242" t="s">
        <v>184</v>
      </c>
      <c r="E435" s="259" t="s">
        <v>1</v>
      </c>
      <c r="F435" s="260" t="s">
        <v>1543</v>
      </c>
      <c r="G435" s="258"/>
      <c r="H435" s="261">
        <v>82.829999999999998</v>
      </c>
      <c r="I435" s="262"/>
      <c r="J435" s="258"/>
      <c r="K435" s="258"/>
      <c r="L435" s="263"/>
      <c r="M435" s="264"/>
      <c r="N435" s="265"/>
      <c r="O435" s="265"/>
      <c r="P435" s="265"/>
      <c r="Q435" s="265"/>
      <c r="R435" s="265"/>
      <c r="S435" s="265"/>
      <c r="T435" s="26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7" t="s">
        <v>184</v>
      </c>
      <c r="AU435" s="267" t="s">
        <v>85</v>
      </c>
      <c r="AV435" s="14" t="s">
        <v>85</v>
      </c>
      <c r="AW435" s="14" t="s">
        <v>34</v>
      </c>
      <c r="AX435" s="14" t="s">
        <v>77</v>
      </c>
      <c r="AY435" s="267" t="s">
        <v>173</v>
      </c>
    </row>
    <row r="436" s="15" customFormat="1">
      <c r="A436" s="15"/>
      <c r="B436" s="268"/>
      <c r="C436" s="269"/>
      <c r="D436" s="242" t="s">
        <v>184</v>
      </c>
      <c r="E436" s="270" t="s">
        <v>1</v>
      </c>
      <c r="F436" s="271" t="s">
        <v>187</v>
      </c>
      <c r="G436" s="269"/>
      <c r="H436" s="272">
        <v>82.829999999999998</v>
      </c>
      <c r="I436" s="273"/>
      <c r="J436" s="269"/>
      <c r="K436" s="269"/>
      <c r="L436" s="274"/>
      <c r="M436" s="275"/>
      <c r="N436" s="276"/>
      <c r="O436" s="276"/>
      <c r="P436" s="276"/>
      <c r="Q436" s="276"/>
      <c r="R436" s="276"/>
      <c r="S436" s="276"/>
      <c r="T436" s="277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8" t="s">
        <v>184</v>
      </c>
      <c r="AU436" s="278" t="s">
        <v>85</v>
      </c>
      <c r="AV436" s="15" t="s">
        <v>180</v>
      </c>
      <c r="AW436" s="15" t="s">
        <v>34</v>
      </c>
      <c r="AX436" s="15" t="s">
        <v>21</v>
      </c>
      <c r="AY436" s="278" t="s">
        <v>173</v>
      </c>
    </row>
    <row r="437" s="2" customFormat="1" ht="33" customHeight="1">
      <c r="A437" s="39"/>
      <c r="B437" s="40"/>
      <c r="C437" s="229" t="s">
        <v>577</v>
      </c>
      <c r="D437" s="229" t="s">
        <v>175</v>
      </c>
      <c r="E437" s="230" t="s">
        <v>470</v>
      </c>
      <c r="F437" s="231" t="s">
        <v>471</v>
      </c>
      <c r="G437" s="232" t="s">
        <v>178</v>
      </c>
      <c r="H437" s="233">
        <v>2</v>
      </c>
      <c r="I437" s="234"/>
      <c r="J437" s="235">
        <f>ROUND(I437*H437,2)</f>
        <v>0</v>
      </c>
      <c r="K437" s="231" t="s">
        <v>179</v>
      </c>
      <c r="L437" s="45"/>
      <c r="M437" s="236" t="s">
        <v>1</v>
      </c>
      <c r="N437" s="237" t="s">
        <v>42</v>
      </c>
      <c r="O437" s="92"/>
      <c r="P437" s="238">
        <f>O437*H437</f>
        <v>0</v>
      </c>
      <c r="Q437" s="238">
        <v>1.0311999999999999</v>
      </c>
      <c r="R437" s="238">
        <f>Q437*H437</f>
        <v>2.0623999999999998</v>
      </c>
      <c r="S437" s="238">
        <v>0</v>
      </c>
      <c r="T437" s="23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0" t="s">
        <v>180</v>
      </c>
      <c r="AT437" s="240" t="s">
        <v>175</v>
      </c>
      <c r="AU437" s="240" t="s">
        <v>85</v>
      </c>
      <c r="AY437" s="18" t="s">
        <v>173</v>
      </c>
      <c r="BE437" s="241">
        <f>IF(N437="základní",J437,0)</f>
        <v>0</v>
      </c>
      <c r="BF437" s="241">
        <f>IF(N437="snížená",J437,0)</f>
        <v>0</v>
      </c>
      <c r="BG437" s="241">
        <f>IF(N437="zákl. přenesená",J437,0)</f>
        <v>0</v>
      </c>
      <c r="BH437" s="241">
        <f>IF(N437="sníž. přenesená",J437,0)</f>
        <v>0</v>
      </c>
      <c r="BI437" s="241">
        <f>IF(N437="nulová",J437,0)</f>
        <v>0</v>
      </c>
      <c r="BJ437" s="18" t="s">
        <v>21</v>
      </c>
      <c r="BK437" s="241">
        <f>ROUND(I437*H437,2)</f>
        <v>0</v>
      </c>
      <c r="BL437" s="18" t="s">
        <v>180</v>
      </c>
      <c r="BM437" s="240" t="s">
        <v>1544</v>
      </c>
    </row>
    <row r="438" s="2" customFormat="1">
      <c r="A438" s="39"/>
      <c r="B438" s="40"/>
      <c r="C438" s="41"/>
      <c r="D438" s="242" t="s">
        <v>182</v>
      </c>
      <c r="E438" s="41"/>
      <c r="F438" s="243" t="s">
        <v>473</v>
      </c>
      <c r="G438" s="41"/>
      <c r="H438" s="41"/>
      <c r="I438" s="244"/>
      <c r="J438" s="41"/>
      <c r="K438" s="41"/>
      <c r="L438" s="45"/>
      <c r="M438" s="245"/>
      <c r="N438" s="246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182</v>
      </c>
      <c r="AU438" s="18" t="s">
        <v>85</v>
      </c>
    </row>
    <row r="439" s="13" customFormat="1">
      <c r="A439" s="13"/>
      <c r="B439" s="247"/>
      <c r="C439" s="248"/>
      <c r="D439" s="242" t="s">
        <v>184</v>
      </c>
      <c r="E439" s="249" t="s">
        <v>1</v>
      </c>
      <c r="F439" s="250" t="s">
        <v>185</v>
      </c>
      <c r="G439" s="248"/>
      <c r="H439" s="249" t="s">
        <v>1</v>
      </c>
      <c r="I439" s="251"/>
      <c r="J439" s="248"/>
      <c r="K439" s="248"/>
      <c r="L439" s="252"/>
      <c r="M439" s="253"/>
      <c r="N439" s="254"/>
      <c r="O439" s="254"/>
      <c r="P439" s="254"/>
      <c r="Q439" s="254"/>
      <c r="R439" s="254"/>
      <c r="S439" s="254"/>
      <c r="T439" s="25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6" t="s">
        <v>184</v>
      </c>
      <c r="AU439" s="256" t="s">
        <v>85</v>
      </c>
      <c r="AV439" s="13" t="s">
        <v>21</v>
      </c>
      <c r="AW439" s="13" t="s">
        <v>34</v>
      </c>
      <c r="AX439" s="13" t="s">
        <v>77</v>
      </c>
      <c r="AY439" s="256" t="s">
        <v>173</v>
      </c>
    </row>
    <row r="440" s="14" customFormat="1">
      <c r="A440" s="14"/>
      <c r="B440" s="257"/>
      <c r="C440" s="258"/>
      <c r="D440" s="242" t="s">
        <v>184</v>
      </c>
      <c r="E440" s="259" t="s">
        <v>1</v>
      </c>
      <c r="F440" s="260" t="s">
        <v>1340</v>
      </c>
      <c r="G440" s="258"/>
      <c r="H440" s="261">
        <v>2</v>
      </c>
      <c r="I440" s="262"/>
      <c r="J440" s="258"/>
      <c r="K440" s="258"/>
      <c r="L440" s="263"/>
      <c r="M440" s="264"/>
      <c r="N440" s="265"/>
      <c r="O440" s="265"/>
      <c r="P440" s="265"/>
      <c r="Q440" s="265"/>
      <c r="R440" s="265"/>
      <c r="S440" s="265"/>
      <c r="T440" s="26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7" t="s">
        <v>184</v>
      </c>
      <c r="AU440" s="267" t="s">
        <v>85</v>
      </c>
      <c r="AV440" s="14" t="s">
        <v>85</v>
      </c>
      <c r="AW440" s="14" t="s">
        <v>34</v>
      </c>
      <c r="AX440" s="14" t="s">
        <v>21</v>
      </c>
      <c r="AY440" s="267" t="s">
        <v>173</v>
      </c>
    </row>
    <row r="441" s="12" customFormat="1" ht="22.8" customHeight="1">
      <c r="A441" s="12"/>
      <c r="B441" s="213"/>
      <c r="C441" s="214"/>
      <c r="D441" s="215" t="s">
        <v>76</v>
      </c>
      <c r="E441" s="227" t="s">
        <v>207</v>
      </c>
      <c r="F441" s="227" t="s">
        <v>678</v>
      </c>
      <c r="G441" s="214"/>
      <c r="H441" s="214"/>
      <c r="I441" s="217"/>
      <c r="J441" s="228">
        <f>BK441</f>
        <v>0</v>
      </c>
      <c r="K441" s="214"/>
      <c r="L441" s="219"/>
      <c r="M441" s="220"/>
      <c r="N441" s="221"/>
      <c r="O441" s="221"/>
      <c r="P441" s="222">
        <f>SUM(P442:P477)</f>
        <v>0</v>
      </c>
      <c r="Q441" s="221"/>
      <c r="R441" s="222">
        <f>SUM(R442:R477)</f>
        <v>0.34782760000000001</v>
      </c>
      <c r="S441" s="221"/>
      <c r="T441" s="223">
        <f>SUM(T442:T477)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24" t="s">
        <v>21</v>
      </c>
      <c r="AT441" s="225" t="s">
        <v>76</v>
      </c>
      <c r="AU441" s="225" t="s">
        <v>21</v>
      </c>
      <c r="AY441" s="224" t="s">
        <v>173</v>
      </c>
      <c r="BK441" s="226">
        <f>SUM(BK442:BK477)</f>
        <v>0</v>
      </c>
    </row>
    <row r="442" s="2" customFormat="1" ht="33" customHeight="1">
      <c r="A442" s="39"/>
      <c r="B442" s="40"/>
      <c r="C442" s="229" t="s">
        <v>583</v>
      </c>
      <c r="D442" s="229" t="s">
        <v>175</v>
      </c>
      <c r="E442" s="230" t="s">
        <v>1545</v>
      </c>
      <c r="F442" s="231" t="s">
        <v>1546</v>
      </c>
      <c r="G442" s="232" t="s">
        <v>178</v>
      </c>
      <c r="H442" s="233">
        <v>54.776000000000003</v>
      </c>
      <c r="I442" s="234"/>
      <c r="J442" s="235">
        <f>ROUND(I442*H442,2)</f>
        <v>0</v>
      </c>
      <c r="K442" s="231" t="s">
        <v>179</v>
      </c>
      <c r="L442" s="45"/>
      <c r="M442" s="236" t="s">
        <v>1</v>
      </c>
      <c r="N442" s="237" t="s">
        <v>42</v>
      </c>
      <c r="O442" s="92"/>
      <c r="P442" s="238">
        <f>O442*H442</f>
        <v>0</v>
      </c>
      <c r="Q442" s="238">
        <v>0</v>
      </c>
      <c r="R442" s="238">
        <f>Q442*H442</f>
        <v>0</v>
      </c>
      <c r="S442" s="238">
        <v>0</v>
      </c>
      <c r="T442" s="23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0" t="s">
        <v>180</v>
      </c>
      <c r="AT442" s="240" t="s">
        <v>175</v>
      </c>
      <c r="AU442" s="240" t="s">
        <v>85</v>
      </c>
      <c r="AY442" s="18" t="s">
        <v>173</v>
      </c>
      <c r="BE442" s="241">
        <f>IF(N442="základní",J442,0)</f>
        <v>0</v>
      </c>
      <c r="BF442" s="241">
        <f>IF(N442="snížená",J442,0)</f>
        <v>0</v>
      </c>
      <c r="BG442" s="241">
        <f>IF(N442="zákl. přenesená",J442,0)</f>
        <v>0</v>
      </c>
      <c r="BH442" s="241">
        <f>IF(N442="sníž. přenesená",J442,0)</f>
        <v>0</v>
      </c>
      <c r="BI442" s="241">
        <f>IF(N442="nulová",J442,0)</f>
        <v>0</v>
      </c>
      <c r="BJ442" s="18" t="s">
        <v>21</v>
      </c>
      <c r="BK442" s="241">
        <f>ROUND(I442*H442,2)</f>
        <v>0</v>
      </c>
      <c r="BL442" s="18" t="s">
        <v>180</v>
      </c>
      <c r="BM442" s="240" t="s">
        <v>1547</v>
      </c>
    </row>
    <row r="443" s="2" customFormat="1">
      <c r="A443" s="39"/>
      <c r="B443" s="40"/>
      <c r="C443" s="41"/>
      <c r="D443" s="242" t="s">
        <v>182</v>
      </c>
      <c r="E443" s="41"/>
      <c r="F443" s="243" t="s">
        <v>1548</v>
      </c>
      <c r="G443" s="41"/>
      <c r="H443" s="41"/>
      <c r="I443" s="244"/>
      <c r="J443" s="41"/>
      <c r="K443" s="41"/>
      <c r="L443" s="45"/>
      <c r="M443" s="245"/>
      <c r="N443" s="246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182</v>
      </c>
      <c r="AU443" s="18" t="s">
        <v>85</v>
      </c>
    </row>
    <row r="444" s="13" customFormat="1">
      <c r="A444" s="13"/>
      <c r="B444" s="247"/>
      <c r="C444" s="248"/>
      <c r="D444" s="242" t="s">
        <v>184</v>
      </c>
      <c r="E444" s="249" t="s">
        <v>1</v>
      </c>
      <c r="F444" s="250" t="s">
        <v>1549</v>
      </c>
      <c r="G444" s="248"/>
      <c r="H444" s="249" t="s">
        <v>1</v>
      </c>
      <c r="I444" s="251"/>
      <c r="J444" s="248"/>
      <c r="K444" s="248"/>
      <c r="L444" s="252"/>
      <c r="M444" s="253"/>
      <c r="N444" s="254"/>
      <c r="O444" s="254"/>
      <c r="P444" s="254"/>
      <c r="Q444" s="254"/>
      <c r="R444" s="254"/>
      <c r="S444" s="254"/>
      <c r="T444" s="25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6" t="s">
        <v>184</v>
      </c>
      <c r="AU444" s="256" t="s">
        <v>85</v>
      </c>
      <c r="AV444" s="13" t="s">
        <v>21</v>
      </c>
      <c r="AW444" s="13" t="s">
        <v>34</v>
      </c>
      <c r="AX444" s="13" t="s">
        <v>77</v>
      </c>
      <c r="AY444" s="256" t="s">
        <v>173</v>
      </c>
    </row>
    <row r="445" s="14" customFormat="1">
      <c r="A445" s="14"/>
      <c r="B445" s="257"/>
      <c r="C445" s="258"/>
      <c r="D445" s="242" t="s">
        <v>184</v>
      </c>
      <c r="E445" s="259" t="s">
        <v>1</v>
      </c>
      <c r="F445" s="260" t="s">
        <v>1550</v>
      </c>
      <c r="G445" s="258"/>
      <c r="H445" s="261">
        <v>34</v>
      </c>
      <c r="I445" s="262"/>
      <c r="J445" s="258"/>
      <c r="K445" s="258"/>
      <c r="L445" s="263"/>
      <c r="M445" s="264"/>
      <c r="N445" s="265"/>
      <c r="O445" s="265"/>
      <c r="P445" s="265"/>
      <c r="Q445" s="265"/>
      <c r="R445" s="265"/>
      <c r="S445" s="265"/>
      <c r="T445" s="26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7" t="s">
        <v>184</v>
      </c>
      <c r="AU445" s="267" t="s">
        <v>85</v>
      </c>
      <c r="AV445" s="14" t="s">
        <v>85</v>
      </c>
      <c r="AW445" s="14" t="s">
        <v>34</v>
      </c>
      <c r="AX445" s="14" t="s">
        <v>77</v>
      </c>
      <c r="AY445" s="267" t="s">
        <v>173</v>
      </c>
    </row>
    <row r="446" s="13" customFormat="1">
      <c r="A446" s="13"/>
      <c r="B446" s="247"/>
      <c r="C446" s="248"/>
      <c r="D446" s="242" t="s">
        <v>184</v>
      </c>
      <c r="E446" s="249" t="s">
        <v>1</v>
      </c>
      <c r="F446" s="250" t="s">
        <v>1551</v>
      </c>
      <c r="G446" s="248"/>
      <c r="H446" s="249" t="s">
        <v>1</v>
      </c>
      <c r="I446" s="251"/>
      <c r="J446" s="248"/>
      <c r="K446" s="248"/>
      <c r="L446" s="252"/>
      <c r="M446" s="253"/>
      <c r="N446" s="254"/>
      <c r="O446" s="254"/>
      <c r="P446" s="254"/>
      <c r="Q446" s="254"/>
      <c r="R446" s="254"/>
      <c r="S446" s="254"/>
      <c r="T446" s="25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6" t="s">
        <v>184</v>
      </c>
      <c r="AU446" s="256" t="s">
        <v>85</v>
      </c>
      <c r="AV446" s="13" t="s">
        <v>21</v>
      </c>
      <c r="AW446" s="13" t="s">
        <v>34</v>
      </c>
      <c r="AX446" s="13" t="s">
        <v>77</v>
      </c>
      <c r="AY446" s="256" t="s">
        <v>173</v>
      </c>
    </row>
    <row r="447" s="14" customFormat="1">
      <c r="A447" s="14"/>
      <c r="B447" s="257"/>
      <c r="C447" s="258"/>
      <c r="D447" s="242" t="s">
        <v>184</v>
      </c>
      <c r="E447" s="259" t="s">
        <v>1</v>
      </c>
      <c r="F447" s="260" t="s">
        <v>1552</v>
      </c>
      <c r="G447" s="258"/>
      <c r="H447" s="261">
        <v>11.199999999999999</v>
      </c>
      <c r="I447" s="262"/>
      <c r="J447" s="258"/>
      <c r="K447" s="258"/>
      <c r="L447" s="263"/>
      <c r="M447" s="264"/>
      <c r="N447" s="265"/>
      <c r="O447" s="265"/>
      <c r="P447" s="265"/>
      <c r="Q447" s="265"/>
      <c r="R447" s="265"/>
      <c r="S447" s="265"/>
      <c r="T447" s="26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7" t="s">
        <v>184</v>
      </c>
      <c r="AU447" s="267" t="s">
        <v>85</v>
      </c>
      <c r="AV447" s="14" t="s">
        <v>85</v>
      </c>
      <c r="AW447" s="14" t="s">
        <v>34</v>
      </c>
      <c r="AX447" s="14" t="s">
        <v>77</v>
      </c>
      <c r="AY447" s="267" t="s">
        <v>173</v>
      </c>
    </row>
    <row r="448" s="13" customFormat="1">
      <c r="A448" s="13"/>
      <c r="B448" s="247"/>
      <c r="C448" s="248"/>
      <c r="D448" s="242" t="s">
        <v>184</v>
      </c>
      <c r="E448" s="249" t="s">
        <v>1</v>
      </c>
      <c r="F448" s="250" t="s">
        <v>185</v>
      </c>
      <c r="G448" s="248"/>
      <c r="H448" s="249" t="s">
        <v>1</v>
      </c>
      <c r="I448" s="251"/>
      <c r="J448" s="248"/>
      <c r="K448" s="248"/>
      <c r="L448" s="252"/>
      <c r="M448" s="253"/>
      <c r="N448" s="254"/>
      <c r="O448" s="254"/>
      <c r="P448" s="254"/>
      <c r="Q448" s="254"/>
      <c r="R448" s="254"/>
      <c r="S448" s="254"/>
      <c r="T448" s="25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6" t="s">
        <v>184</v>
      </c>
      <c r="AU448" s="256" t="s">
        <v>85</v>
      </c>
      <c r="AV448" s="13" t="s">
        <v>21</v>
      </c>
      <c r="AW448" s="13" t="s">
        <v>34</v>
      </c>
      <c r="AX448" s="13" t="s">
        <v>77</v>
      </c>
      <c r="AY448" s="256" t="s">
        <v>173</v>
      </c>
    </row>
    <row r="449" s="14" customFormat="1">
      <c r="A449" s="14"/>
      <c r="B449" s="257"/>
      <c r="C449" s="258"/>
      <c r="D449" s="242" t="s">
        <v>184</v>
      </c>
      <c r="E449" s="259" t="s">
        <v>1</v>
      </c>
      <c r="F449" s="260" t="s">
        <v>1553</v>
      </c>
      <c r="G449" s="258"/>
      <c r="H449" s="261">
        <v>9.5760000000000005</v>
      </c>
      <c r="I449" s="262"/>
      <c r="J449" s="258"/>
      <c r="K449" s="258"/>
      <c r="L449" s="263"/>
      <c r="M449" s="264"/>
      <c r="N449" s="265"/>
      <c r="O449" s="265"/>
      <c r="P449" s="265"/>
      <c r="Q449" s="265"/>
      <c r="R449" s="265"/>
      <c r="S449" s="265"/>
      <c r="T449" s="26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7" t="s">
        <v>184</v>
      </c>
      <c r="AU449" s="267" t="s">
        <v>85</v>
      </c>
      <c r="AV449" s="14" t="s">
        <v>85</v>
      </c>
      <c r="AW449" s="14" t="s">
        <v>34</v>
      </c>
      <c r="AX449" s="14" t="s">
        <v>77</v>
      </c>
      <c r="AY449" s="267" t="s">
        <v>173</v>
      </c>
    </row>
    <row r="450" s="15" customFormat="1">
      <c r="A450" s="15"/>
      <c r="B450" s="268"/>
      <c r="C450" s="269"/>
      <c r="D450" s="242" t="s">
        <v>184</v>
      </c>
      <c r="E450" s="270" t="s">
        <v>1</v>
      </c>
      <c r="F450" s="271" t="s">
        <v>187</v>
      </c>
      <c r="G450" s="269"/>
      <c r="H450" s="272">
        <v>54.776000000000003</v>
      </c>
      <c r="I450" s="273"/>
      <c r="J450" s="269"/>
      <c r="K450" s="269"/>
      <c r="L450" s="274"/>
      <c r="M450" s="275"/>
      <c r="N450" s="276"/>
      <c r="O450" s="276"/>
      <c r="P450" s="276"/>
      <c r="Q450" s="276"/>
      <c r="R450" s="276"/>
      <c r="S450" s="276"/>
      <c r="T450" s="277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8" t="s">
        <v>184</v>
      </c>
      <c r="AU450" s="278" t="s">
        <v>85</v>
      </c>
      <c r="AV450" s="15" t="s">
        <v>180</v>
      </c>
      <c r="AW450" s="15" t="s">
        <v>34</v>
      </c>
      <c r="AX450" s="15" t="s">
        <v>21</v>
      </c>
      <c r="AY450" s="278" t="s">
        <v>173</v>
      </c>
    </row>
    <row r="451" s="2" customFormat="1">
      <c r="A451" s="39"/>
      <c r="B451" s="40"/>
      <c r="C451" s="229" t="s">
        <v>592</v>
      </c>
      <c r="D451" s="229" t="s">
        <v>175</v>
      </c>
      <c r="E451" s="230" t="s">
        <v>1554</v>
      </c>
      <c r="F451" s="231" t="s">
        <v>1555</v>
      </c>
      <c r="G451" s="232" t="s">
        <v>178</v>
      </c>
      <c r="H451" s="233">
        <v>54.776000000000003</v>
      </c>
      <c r="I451" s="234"/>
      <c r="J451" s="235">
        <f>ROUND(I451*H451,2)</f>
        <v>0</v>
      </c>
      <c r="K451" s="231" t="s">
        <v>179</v>
      </c>
      <c r="L451" s="45"/>
      <c r="M451" s="236" t="s">
        <v>1</v>
      </c>
      <c r="N451" s="237" t="s">
        <v>42</v>
      </c>
      <c r="O451" s="92"/>
      <c r="P451" s="238">
        <f>O451*H451</f>
        <v>0</v>
      </c>
      <c r="Q451" s="238">
        <v>0.0060099999999999997</v>
      </c>
      <c r="R451" s="238">
        <f>Q451*H451</f>
        <v>0.32920376000000001</v>
      </c>
      <c r="S451" s="238">
        <v>0</v>
      </c>
      <c r="T451" s="23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0" t="s">
        <v>180</v>
      </c>
      <c r="AT451" s="240" t="s">
        <v>175</v>
      </c>
      <c r="AU451" s="240" t="s">
        <v>85</v>
      </c>
      <c r="AY451" s="18" t="s">
        <v>173</v>
      </c>
      <c r="BE451" s="241">
        <f>IF(N451="základní",J451,0)</f>
        <v>0</v>
      </c>
      <c r="BF451" s="241">
        <f>IF(N451="snížená",J451,0)</f>
        <v>0</v>
      </c>
      <c r="BG451" s="241">
        <f>IF(N451="zákl. přenesená",J451,0)</f>
        <v>0</v>
      </c>
      <c r="BH451" s="241">
        <f>IF(N451="sníž. přenesená",J451,0)</f>
        <v>0</v>
      </c>
      <c r="BI451" s="241">
        <f>IF(N451="nulová",J451,0)</f>
        <v>0</v>
      </c>
      <c r="BJ451" s="18" t="s">
        <v>21</v>
      </c>
      <c r="BK451" s="241">
        <f>ROUND(I451*H451,2)</f>
        <v>0</v>
      </c>
      <c r="BL451" s="18" t="s">
        <v>180</v>
      </c>
      <c r="BM451" s="240" t="s">
        <v>1556</v>
      </c>
    </row>
    <row r="452" s="2" customFormat="1">
      <c r="A452" s="39"/>
      <c r="B452" s="40"/>
      <c r="C452" s="41"/>
      <c r="D452" s="242" t="s">
        <v>182</v>
      </c>
      <c r="E452" s="41"/>
      <c r="F452" s="243" t="s">
        <v>1557</v>
      </c>
      <c r="G452" s="41"/>
      <c r="H452" s="41"/>
      <c r="I452" s="244"/>
      <c r="J452" s="41"/>
      <c r="K452" s="41"/>
      <c r="L452" s="45"/>
      <c r="M452" s="245"/>
      <c r="N452" s="246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182</v>
      </c>
      <c r="AU452" s="18" t="s">
        <v>85</v>
      </c>
    </row>
    <row r="453" s="13" customFormat="1">
      <c r="A453" s="13"/>
      <c r="B453" s="247"/>
      <c r="C453" s="248"/>
      <c r="D453" s="242" t="s">
        <v>184</v>
      </c>
      <c r="E453" s="249" t="s">
        <v>1</v>
      </c>
      <c r="F453" s="250" t="s">
        <v>1549</v>
      </c>
      <c r="G453" s="248"/>
      <c r="H453" s="249" t="s">
        <v>1</v>
      </c>
      <c r="I453" s="251"/>
      <c r="J453" s="248"/>
      <c r="K453" s="248"/>
      <c r="L453" s="252"/>
      <c r="M453" s="253"/>
      <c r="N453" s="254"/>
      <c r="O453" s="254"/>
      <c r="P453" s="254"/>
      <c r="Q453" s="254"/>
      <c r="R453" s="254"/>
      <c r="S453" s="254"/>
      <c r="T453" s="25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6" t="s">
        <v>184</v>
      </c>
      <c r="AU453" s="256" t="s">
        <v>85</v>
      </c>
      <c r="AV453" s="13" t="s">
        <v>21</v>
      </c>
      <c r="AW453" s="13" t="s">
        <v>34</v>
      </c>
      <c r="AX453" s="13" t="s">
        <v>77</v>
      </c>
      <c r="AY453" s="256" t="s">
        <v>173</v>
      </c>
    </row>
    <row r="454" s="14" customFormat="1">
      <c r="A454" s="14"/>
      <c r="B454" s="257"/>
      <c r="C454" s="258"/>
      <c r="D454" s="242" t="s">
        <v>184</v>
      </c>
      <c r="E454" s="259" t="s">
        <v>1</v>
      </c>
      <c r="F454" s="260" t="s">
        <v>1550</v>
      </c>
      <c r="G454" s="258"/>
      <c r="H454" s="261">
        <v>34</v>
      </c>
      <c r="I454" s="262"/>
      <c r="J454" s="258"/>
      <c r="K454" s="258"/>
      <c r="L454" s="263"/>
      <c r="M454" s="264"/>
      <c r="N454" s="265"/>
      <c r="O454" s="265"/>
      <c r="P454" s="265"/>
      <c r="Q454" s="265"/>
      <c r="R454" s="265"/>
      <c r="S454" s="265"/>
      <c r="T454" s="266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7" t="s">
        <v>184</v>
      </c>
      <c r="AU454" s="267" t="s">
        <v>85</v>
      </c>
      <c r="AV454" s="14" t="s">
        <v>85</v>
      </c>
      <c r="AW454" s="14" t="s">
        <v>34</v>
      </c>
      <c r="AX454" s="14" t="s">
        <v>77</v>
      </c>
      <c r="AY454" s="267" t="s">
        <v>173</v>
      </c>
    </row>
    <row r="455" s="13" customFormat="1">
      <c r="A455" s="13"/>
      <c r="B455" s="247"/>
      <c r="C455" s="248"/>
      <c r="D455" s="242" t="s">
        <v>184</v>
      </c>
      <c r="E455" s="249" t="s">
        <v>1</v>
      </c>
      <c r="F455" s="250" t="s">
        <v>1551</v>
      </c>
      <c r="G455" s="248"/>
      <c r="H455" s="249" t="s">
        <v>1</v>
      </c>
      <c r="I455" s="251"/>
      <c r="J455" s="248"/>
      <c r="K455" s="248"/>
      <c r="L455" s="252"/>
      <c r="M455" s="253"/>
      <c r="N455" s="254"/>
      <c r="O455" s="254"/>
      <c r="P455" s="254"/>
      <c r="Q455" s="254"/>
      <c r="R455" s="254"/>
      <c r="S455" s="254"/>
      <c r="T455" s="25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6" t="s">
        <v>184</v>
      </c>
      <c r="AU455" s="256" t="s">
        <v>85</v>
      </c>
      <c r="AV455" s="13" t="s">
        <v>21</v>
      </c>
      <c r="AW455" s="13" t="s">
        <v>34</v>
      </c>
      <c r="AX455" s="13" t="s">
        <v>77</v>
      </c>
      <c r="AY455" s="256" t="s">
        <v>173</v>
      </c>
    </row>
    <row r="456" s="14" customFormat="1">
      <c r="A456" s="14"/>
      <c r="B456" s="257"/>
      <c r="C456" s="258"/>
      <c r="D456" s="242" t="s">
        <v>184</v>
      </c>
      <c r="E456" s="259" t="s">
        <v>1</v>
      </c>
      <c r="F456" s="260" t="s">
        <v>1552</v>
      </c>
      <c r="G456" s="258"/>
      <c r="H456" s="261">
        <v>11.199999999999999</v>
      </c>
      <c r="I456" s="262"/>
      <c r="J456" s="258"/>
      <c r="K456" s="258"/>
      <c r="L456" s="263"/>
      <c r="M456" s="264"/>
      <c r="N456" s="265"/>
      <c r="O456" s="265"/>
      <c r="P456" s="265"/>
      <c r="Q456" s="265"/>
      <c r="R456" s="265"/>
      <c r="S456" s="265"/>
      <c r="T456" s="26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7" t="s">
        <v>184</v>
      </c>
      <c r="AU456" s="267" t="s">
        <v>85</v>
      </c>
      <c r="AV456" s="14" t="s">
        <v>85</v>
      </c>
      <c r="AW456" s="14" t="s">
        <v>34</v>
      </c>
      <c r="AX456" s="14" t="s">
        <v>77</v>
      </c>
      <c r="AY456" s="267" t="s">
        <v>173</v>
      </c>
    </row>
    <row r="457" s="13" customFormat="1">
      <c r="A457" s="13"/>
      <c r="B457" s="247"/>
      <c r="C457" s="248"/>
      <c r="D457" s="242" t="s">
        <v>184</v>
      </c>
      <c r="E457" s="249" t="s">
        <v>1</v>
      </c>
      <c r="F457" s="250" t="s">
        <v>185</v>
      </c>
      <c r="G457" s="248"/>
      <c r="H457" s="249" t="s">
        <v>1</v>
      </c>
      <c r="I457" s="251"/>
      <c r="J457" s="248"/>
      <c r="K457" s="248"/>
      <c r="L457" s="252"/>
      <c r="M457" s="253"/>
      <c r="N457" s="254"/>
      <c r="O457" s="254"/>
      <c r="P457" s="254"/>
      <c r="Q457" s="254"/>
      <c r="R457" s="254"/>
      <c r="S457" s="254"/>
      <c r="T457" s="25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6" t="s">
        <v>184</v>
      </c>
      <c r="AU457" s="256" t="s">
        <v>85</v>
      </c>
      <c r="AV457" s="13" t="s">
        <v>21</v>
      </c>
      <c r="AW457" s="13" t="s">
        <v>34</v>
      </c>
      <c r="AX457" s="13" t="s">
        <v>77</v>
      </c>
      <c r="AY457" s="256" t="s">
        <v>173</v>
      </c>
    </row>
    <row r="458" s="14" customFormat="1">
      <c r="A458" s="14"/>
      <c r="B458" s="257"/>
      <c r="C458" s="258"/>
      <c r="D458" s="242" t="s">
        <v>184</v>
      </c>
      <c r="E458" s="259" t="s">
        <v>1</v>
      </c>
      <c r="F458" s="260" t="s">
        <v>1553</v>
      </c>
      <c r="G458" s="258"/>
      <c r="H458" s="261">
        <v>9.5760000000000005</v>
      </c>
      <c r="I458" s="262"/>
      <c r="J458" s="258"/>
      <c r="K458" s="258"/>
      <c r="L458" s="263"/>
      <c r="M458" s="264"/>
      <c r="N458" s="265"/>
      <c r="O458" s="265"/>
      <c r="P458" s="265"/>
      <c r="Q458" s="265"/>
      <c r="R458" s="265"/>
      <c r="S458" s="265"/>
      <c r="T458" s="26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7" t="s">
        <v>184</v>
      </c>
      <c r="AU458" s="267" t="s">
        <v>85</v>
      </c>
      <c r="AV458" s="14" t="s">
        <v>85</v>
      </c>
      <c r="AW458" s="14" t="s">
        <v>34</v>
      </c>
      <c r="AX458" s="14" t="s">
        <v>77</v>
      </c>
      <c r="AY458" s="267" t="s">
        <v>173</v>
      </c>
    </row>
    <row r="459" s="15" customFormat="1">
      <c r="A459" s="15"/>
      <c r="B459" s="268"/>
      <c r="C459" s="269"/>
      <c r="D459" s="242" t="s">
        <v>184</v>
      </c>
      <c r="E459" s="270" t="s">
        <v>1</v>
      </c>
      <c r="F459" s="271" t="s">
        <v>187</v>
      </c>
      <c r="G459" s="269"/>
      <c r="H459" s="272">
        <v>54.776000000000003</v>
      </c>
      <c r="I459" s="273"/>
      <c r="J459" s="269"/>
      <c r="K459" s="269"/>
      <c r="L459" s="274"/>
      <c r="M459" s="275"/>
      <c r="N459" s="276"/>
      <c r="O459" s="276"/>
      <c r="P459" s="276"/>
      <c r="Q459" s="276"/>
      <c r="R459" s="276"/>
      <c r="S459" s="276"/>
      <c r="T459" s="277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78" t="s">
        <v>184</v>
      </c>
      <c r="AU459" s="278" t="s">
        <v>85</v>
      </c>
      <c r="AV459" s="15" t="s">
        <v>180</v>
      </c>
      <c r="AW459" s="15" t="s">
        <v>34</v>
      </c>
      <c r="AX459" s="15" t="s">
        <v>21</v>
      </c>
      <c r="AY459" s="278" t="s">
        <v>173</v>
      </c>
    </row>
    <row r="460" s="2" customFormat="1">
      <c r="A460" s="39"/>
      <c r="B460" s="40"/>
      <c r="C460" s="229" t="s">
        <v>598</v>
      </c>
      <c r="D460" s="229" t="s">
        <v>175</v>
      </c>
      <c r="E460" s="230" t="s">
        <v>1558</v>
      </c>
      <c r="F460" s="231" t="s">
        <v>1559</v>
      </c>
      <c r="G460" s="232" t="s">
        <v>178</v>
      </c>
      <c r="H460" s="233">
        <v>54.776000000000003</v>
      </c>
      <c r="I460" s="234"/>
      <c r="J460" s="235">
        <f>ROUND(I460*H460,2)</f>
        <v>0</v>
      </c>
      <c r="K460" s="231" t="s">
        <v>179</v>
      </c>
      <c r="L460" s="45"/>
      <c r="M460" s="236" t="s">
        <v>1</v>
      </c>
      <c r="N460" s="237" t="s">
        <v>42</v>
      </c>
      <c r="O460" s="92"/>
      <c r="P460" s="238">
        <f>O460*H460</f>
        <v>0</v>
      </c>
      <c r="Q460" s="238">
        <v>0.00034000000000000002</v>
      </c>
      <c r="R460" s="238">
        <f>Q460*H460</f>
        <v>0.018623840000000003</v>
      </c>
      <c r="S460" s="238">
        <v>0</v>
      </c>
      <c r="T460" s="23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0" t="s">
        <v>180</v>
      </c>
      <c r="AT460" s="240" t="s">
        <v>175</v>
      </c>
      <c r="AU460" s="240" t="s">
        <v>85</v>
      </c>
      <c r="AY460" s="18" t="s">
        <v>173</v>
      </c>
      <c r="BE460" s="241">
        <f>IF(N460="základní",J460,0)</f>
        <v>0</v>
      </c>
      <c r="BF460" s="241">
        <f>IF(N460="snížená",J460,0)</f>
        <v>0</v>
      </c>
      <c r="BG460" s="241">
        <f>IF(N460="zákl. přenesená",J460,0)</f>
        <v>0</v>
      </c>
      <c r="BH460" s="241">
        <f>IF(N460="sníž. přenesená",J460,0)</f>
        <v>0</v>
      </c>
      <c r="BI460" s="241">
        <f>IF(N460="nulová",J460,0)</f>
        <v>0</v>
      </c>
      <c r="BJ460" s="18" t="s">
        <v>21</v>
      </c>
      <c r="BK460" s="241">
        <f>ROUND(I460*H460,2)</f>
        <v>0</v>
      </c>
      <c r="BL460" s="18" t="s">
        <v>180</v>
      </c>
      <c r="BM460" s="240" t="s">
        <v>1560</v>
      </c>
    </row>
    <row r="461" s="2" customFormat="1">
      <c r="A461" s="39"/>
      <c r="B461" s="40"/>
      <c r="C461" s="41"/>
      <c r="D461" s="242" t="s">
        <v>182</v>
      </c>
      <c r="E461" s="41"/>
      <c r="F461" s="243" t="s">
        <v>1561</v>
      </c>
      <c r="G461" s="41"/>
      <c r="H461" s="41"/>
      <c r="I461" s="244"/>
      <c r="J461" s="41"/>
      <c r="K461" s="41"/>
      <c r="L461" s="45"/>
      <c r="M461" s="245"/>
      <c r="N461" s="246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182</v>
      </c>
      <c r="AU461" s="18" t="s">
        <v>85</v>
      </c>
    </row>
    <row r="462" s="13" customFormat="1">
      <c r="A462" s="13"/>
      <c r="B462" s="247"/>
      <c r="C462" s="248"/>
      <c r="D462" s="242" t="s">
        <v>184</v>
      </c>
      <c r="E462" s="249" t="s">
        <v>1</v>
      </c>
      <c r="F462" s="250" t="s">
        <v>1549</v>
      </c>
      <c r="G462" s="248"/>
      <c r="H462" s="249" t="s">
        <v>1</v>
      </c>
      <c r="I462" s="251"/>
      <c r="J462" s="248"/>
      <c r="K462" s="248"/>
      <c r="L462" s="252"/>
      <c r="M462" s="253"/>
      <c r="N462" s="254"/>
      <c r="O462" s="254"/>
      <c r="P462" s="254"/>
      <c r="Q462" s="254"/>
      <c r="R462" s="254"/>
      <c r="S462" s="254"/>
      <c r="T462" s="25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6" t="s">
        <v>184</v>
      </c>
      <c r="AU462" s="256" t="s">
        <v>85</v>
      </c>
      <c r="AV462" s="13" t="s">
        <v>21</v>
      </c>
      <c r="AW462" s="13" t="s">
        <v>34</v>
      </c>
      <c r="AX462" s="13" t="s">
        <v>77</v>
      </c>
      <c r="AY462" s="256" t="s">
        <v>173</v>
      </c>
    </row>
    <row r="463" s="14" customFormat="1">
      <c r="A463" s="14"/>
      <c r="B463" s="257"/>
      <c r="C463" s="258"/>
      <c r="D463" s="242" t="s">
        <v>184</v>
      </c>
      <c r="E463" s="259" t="s">
        <v>1</v>
      </c>
      <c r="F463" s="260" t="s">
        <v>1550</v>
      </c>
      <c r="G463" s="258"/>
      <c r="H463" s="261">
        <v>34</v>
      </c>
      <c r="I463" s="262"/>
      <c r="J463" s="258"/>
      <c r="K463" s="258"/>
      <c r="L463" s="263"/>
      <c r="M463" s="264"/>
      <c r="N463" s="265"/>
      <c r="O463" s="265"/>
      <c r="P463" s="265"/>
      <c r="Q463" s="265"/>
      <c r="R463" s="265"/>
      <c r="S463" s="265"/>
      <c r="T463" s="26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7" t="s">
        <v>184</v>
      </c>
      <c r="AU463" s="267" t="s">
        <v>85</v>
      </c>
      <c r="AV463" s="14" t="s">
        <v>85</v>
      </c>
      <c r="AW463" s="14" t="s">
        <v>34</v>
      </c>
      <c r="AX463" s="14" t="s">
        <v>77</v>
      </c>
      <c r="AY463" s="267" t="s">
        <v>173</v>
      </c>
    </row>
    <row r="464" s="13" customFormat="1">
      <c r="A464" s="13"/>
      <c r="B464" s="247"/>
      <c r="C464" s="248"/>
      <c r="D464" s="242" t="s">
        <v>184</v>
      </c>
      <c r="E464" s="249" t="s">
        <v>1</v>
      </c>
      <c r="F464" s="250" t="s">
        <v>1551</v>
      </c>
      <c r="G464" s="248"/>
      <c r="H464" s="249" t="s">
        <v>1</v>
      </c>
      <c r="I464" s="251"/>
      <c r="J464" s="248"/>
      <c r="K464" s="248"/>
      <c r="L464" s="252"/>
      <c r="M464" s="253"/>
      <c r="N464" s="254"/>
      <c r="O464" s="254"/>
      <c r="P464" s="254"/>
      <c r="Q464" s="254"/>
      <c r="R464" s="254"/>
      <c r="S464" s="254"/>
      <c r="T464" s="25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6" t="s">
        <v>184</v>
      </c>
      <c r="AU464" s="256" t="s">
        <v>85</v>
      </c>
      <c r="AV464" s="13" t="s">
        <v>21</v>
      </c>
      <c r="AW464" s="13" t="s">
        <v>34</v>
      </c>
      <c r="AX464" s="13" t="s">
        <v>77</v>
      </c>
      <c r="AY464" s="256" t="s">
        <v>173</v>
      </c>
    </row>
    <row r="465" s="14" customFormat="1">
      <c r="A465" s="14"/>
      <c r="B465" s="257"/>
      <c r="C465" s="258"/>
      <c r="D465" s="242" t="s">
        <v>184</v>
      </c>
      <c r="E465" s="259" t="s">
        <v>1</v>
      </c>
      <c r="F465" s="260" t="s">
        <v>1552</v>
      </c>
      <c r="G465" s="258"/>
      <c r="H465" s="261">
        <v>11.199999999999999</v>
      </c>
      <c r="I465" s="262"/>
      <c r="J465" s="258"/>
      <c r="K465" s="258"/>
      <c r="L465" s="263"/>
      <c r="M465" s="264"/>
      <c r="N465" s="265"/>
      <c r="O465" s="265"/>
      <c r="P465" s="265"/>
      <c r="Q465" s="265"/>
      <c r="R465" s="265"/>
      <c r="S465" s="265"/>
      <c r="T465" s="26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7" t="s">
        <v>184</v>
      </c>
      <c r="AU465" s="267" t="s">
        <v>85</v>
      </c>
      <c r="AV465" s="14" t="s">
        <v>85</v>
      </c>
      <c r="AW465" s="14" t="s">
        <v>34</v>
      </c>
      <c r="AX465" s="14" t="s">
        <v>77</v>
      </c>
      <c r="AY465" s="267" t="s">
        <v>173</v>
      </c>
    </row>
    <row r="466" s="13" customFormat="1">
      <c r="A466" s="13"/>
      <c r="B466" s="247"/>
      <c r="C466" s="248"/>
      <c r="D466" s="242" t="s">
        <v>184</v>
      </c>
      <c r="E466" s="249" t="s">
        <v>1</v>
      </c>
      <c r="F466" s="250" t="s">
        <v>185</v>
      </c>
      <c r="G466" s="248"/>
      <c r="H466" s="249" t="s">
        <v>1</v>
      </c>
      <c r="I466" s="251"/>
      <c r="J466" s="248"/>
      <c r="K466" s="248"/>
      <c r="L466" s="252"/>
      <c r="M466" s="253"/>
      <c r="N466" s="254"/>
      <c r="O466" s="254"/>
      <c r="P466" s="254"/>
      <c r="Q466" s="254"/>
      <c r="R466" s="254"/>
      <c r="S466" s="254"/>
      <c r="T466" s="25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6" t="s">
        <v>184</v>
      </c>
      <c r="AU466" s="256" t="s">
        <v>85</v>
      </c>
      <c r="AV466" s="13" t="s">
        <v>21</v>
      </c>
      <c r="AW466" s="13" t="s">
        <v>34</v>
      </c>
      <c r="AX466" s="13" t="s">
        <v>77</v>
      </c>
      <c r="AY466" s="256" t="s">
        <v>173</v>
      </c>
    </row>
    <row r="467" s="14" customFormat="1">
      <c r="A467" s="14"/>
      <c r="B467" s="257"/>
      <c r="C467" s="258"/>
      <c r="D467" s="242" t="s">
        <v>184</v>
      </c>
      <c r="E467" s="259" t="s">
        <v>1</v>
      </c>
      <c r="F467" s="260" t="s">
        <v>1553</v>
      </c>
      <c r="G467" s="258"/>
      <c r="H467" s="261">
        <v>9.5760000000000005</v>
      </c>
      <c r="I467" s="262"/>
      <c r="J467" s="258"/>
      <c r="K467" s="258"/>
      <c r="L467" s="263"/>
      <c r="M467" s="264"/>
      <c r="N467" s="265"/>
      <c r="O467" s="265"/>
      <c r="P467" s="265"/>
      <c r="Q467" s="265"/>
      <c r="R467" s="265"/>
      <c r="S467" s="265"/>
      <c r="T467" s="26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7" t="s">
        <v>184</v>
      </c>
      <c r="AU467" s="267" t="s">
        <v>85</v>
      </c>
      <c r="AV467" s="14" t="s">
        <v>85</v>
      </c>
      <c r="AW467" s="14" t="s">
        <v>34</v>
      </c>
      <c r="AX467" s="14" t="s">
        <v>77</v>
      </c>
      <c r="AY467" s="267" t="s">
        <v>173</v>
      </c>
    </row>
    <row r="468" s="15" customFormat="1">
      <c r="A468" s="15"/>
      <c r="B468" s="268"/>
      <c r="C468" s="269"/>
      <c r="D468" s="242" t="s">
        <v>184</v>
      </c>
      <c r="E468" s="270" t="s">
        <v>1</v>
      </c>
      <c r="F468" s="271" t="s">
        <v>187</v>
      </c>
      <c r="G468" s="269"/>
      <c r="H468" s="272">
        <v>54.776000000000003</v>
      </c>
      <c r="I468" s="273"/>
      <c r="J468" s="269"/>
      <c r="K468" s="269"/>
      <c r="L468" s="274"/>
      <c r="M468" s="275"/>
      <c r="N468" s="276"/>
      <c r="O468" s="276"/>
      <c r="P468" s="276"/>
      <c r="Q468" s="276"/>
      <c r="R468" s="276"/>
      <c r="S468" s="276"/>
      <c r="T468" s="277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8" t="s">
        <v>184</v>
      </c>
      <c r="AU468" s="278" t="s">
        <v>85</v>
      </c>
      <c r="AV468" s="15" t="s">
        <v>180</v>
      </c>
      <c r="AW468" s="15" t="s">
        <v>34</v>
      </c>
      <c r="AX468" s="15" t="s">
        <v>21</v>
      </c>
      <c r="AY468" s="278" t="s">
        <v>173</v>
      </c>
    </row>
    <row r="469" s="2" customFormat="1" ht="33" customHeight="1">
      <c r="A469" s="39"/>
      <c r="B469" s="40"/>
      <c r="C469" s="229" t="s">
        <v>604</v>
      </c>
      <c r="D469" s="229" t="s">
        <v>175</v>
      </c>
      <c r="E469" s="230" t="s">
        <v>1562</v>
      </c>
      <c r="F469" s="231" t="s">
        <v>1563</v>
      </c>
      <c r="G469" s="232" t="s">
        <v>178</v>
      </c>
      <c r="H469" s="233">
        <v>54.776000000000003</v>
      </c>
      <c r="I469" s="234"/>
      <c r="J469" s="235">
        <f>ROUND(I469*H469,2)</f>
        <v>0</v>
      </c>
      <c r="K469" s="231" t="s">
        <v>179</v>
      </c>
      <c r="L469" s="45"/>
      <c r="M469" s="236" t="s">
        <v>1</v>
      </c>
      <c r="N469" s="237" t="s">
        <v>42</v>
      </c>
      <c r="O469" s="92"/>
      <c r="P469" s="238">
        <f>O469*H469</f>
        <v>0</v>
      </c>
      <c r="Q469" s="238">
        <v>0</v>
      </c>
      <c r="R469" s="238">
        <f>Q469*H469</f>
        <v>0</v>
      </c>
      <c r="S469" s="238">
        <v>0</v>
      </c>
      <c r="T469" s="23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0" t="s">
        <v>180</v>
      </c>
      <c r="AT469" s="240" t="s">
        <v>175</v>
      </c>
      <c r="AU469" s="240" t="s">
        <v>85</v>
      </c>
      <c r="AY469" s="18" t="s">
        <v>173</v>
      </c>
      <c r="BE469" s="241">
        <f>IF(N469="základní",J469,0)</f>
        <v>0</v>
      </c>
      <c r="BF469" s="241">
        <f>IF(N469="snížená",J469,0)</f>
        <v>0</v>
      </c>
      <c r="BG469" s="241">
        <f>IF(N469="zákl. přenesená",J469,0)</f>
        <v>0</v>
      </c>
      <c r="BH469" s="241">
        <f>IF(N469="sníž. přenesená",J469,0)</f>
        <v>0</v>
      </c>
      <c r="BI469" s="241">
        <f>IF(N469="nulová",J469,0)</f>
        <v>0</v>
      </c>
      <c r="BJ469" s="18" t="s">
        <v>21</v>
      </c>
      <c r="BK469" s="241">
        <f>ROUND(I469*H469,2)</f>
        <v>0</v>
      </c>
      <c r="BL469" s="18" t="s">
        <v>180</v>
      </c>
      <c r="BM469" s="240" t="s">
        <v>1564</v>
      </c>
    </row>
    <row r="470" s="2" customFormat="1">
      <c r="A470" s="39"/>
      <c r="B470" s="40"/>
      <c r="C470" s="41"/>
      <c r="D470" s="242" t="s">
        <v>182</v>
      </c>
      <c r="E470" s="41"/>
      <c r="F470" s="243" t="s">
        <v>1565</v>
      </c>
      <c r="G470" s="41"/>
      <c r="H470" s="41"/>
      <c r="I470" s="244"/>
      <c r="J470" s="41"/>
      <c r="K470" s="41"/>
      <c r="L470" s="45"/>
      <c r="M470" s="245"/>
      <c r="N470" s="246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182</v>
      </c>
      <c r="AU470" s="18" t="s">
        <v>85</v>
      </c>
    </row>
    <row r="471" s="13" customFormat="1">
      <c r="A471" s="13"/>
      <c r="B471" s="247"/>
      <c r="C471" s="248"/>
      <c r="D471" s="242" t="s">
        <v>184</v>
      </c>
      <c r="E471" s="249" t="s">
        <v>1</v>
      </c>
      <c r="F471" s="250" t="s">
        <v>1549</v>
      </c>
      <c r="G471" s="248"/>
      <c r="H471" s="249" t="s">
        <v>1</v>
      </c>
      <c r="I471" s="251"/>
      <c r="J471" s="248"/>
      <c r="K471" s="248"/>
      <c r="L471" s="252"/>
      <c r="M471" s="253"/>
      <c r="N471" s="254"/>
      <c r="O471" s="254"/>
      <c r="P471" s="254"/>
      <c r="Q471" s="254"/>
      <c r="R471" s="254"/>
      <c r="S471" s="254"/>
      <c r="T471" s="25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6" t="s">
        <v>184</v>
      </c>
      <c r="AU471" s="256" t="s">
        <v>85</v>
      </c>
      <c r="AV471" s="13" t="s">
        <v>21</v>
      </c>
      <c r="AW471" s="13" t="s">
        <v>34</v>
      </c>
      <c r="AX471" s="13" t="s">
        <v>77</v>
      </c>
      <c r="AY471" s="256" t="s">
        <v>173</v>
      </c>
    </row>
    <row r="472" s="14" customFormat="1">
      <c r="A472" s="14"/>
      <c r="B472" s="257"/>
      <c r="C472" s="258"/>
      <c r="D472" s="242" t="s">
        <v>184</v>
      </c>
      <c r="E472" s="259" t="s">
        <v>1</v>
      </c>
      <c r="F472" s="260" t="s">
        <v>1550</v>
      </c>
      <c r="G472" s="258"/>
      <c r="H472" s="261">
        <v>34</v>
      </c>
      <c r="I472" s="262"/>
      <c r="J472" s="258"/>
      <c r="K472" s="258"/>
      <c r="L472" s="263"/>
      <c r="M472" s="264"/>
      <c r="N472" s="265"/>
      <c r="O472" s="265"/>
      <c r="P472" s="265"/>
      <c r="Q472" s="265"/>
      <c r="R472" s="265"/>
      <c r="S472" s="265"/>
      <c r="T472" s="26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7" t="s">
        <v>184</v>
      </c>
      <c r="AU472" s="267" t="s">
        <v>85</v>
      </c>
      <c r="AV472" s="14" t="s">
        <v>85</v>
      </c>
      <c r="AW472" s="14" t="s">
        <v>34</v>
      </c>
      <c r="AX472" s="14" t="s">
        <v>77</v>
      </c>
      <c r="AY472" s="267" t="s">
        <v>173</v>
      </c>
    </row>
    <row r="473" s="13" customFormat="1">
      <c r="A473" s="13"/>
      <c r="B473" s="247"/>
      <c r="C473" s="248"/>
      <c r="D473" s="242" t="s">
        <v>184</v>
      </c>
      <c r="E473" s="249" t="s">
        <v>1</v>
      </c>
      <c r="F473" s="250" t="s">
        <v>1551</v>
      </c>
      <c r="G473" s="248"/>
      <c r="H473" s="249" t="s">
        <v>1</v>
      </c>
      <c r="I473" s="251"/>
      <c r="J473" s="248"/>
      <c r="K473" s="248"/>
      <c r="L473" s="252"/>
      <c r="M473" s="253"/>
      <c r="N473" s="254"/>
      <c r="O473" s="254"/>
      <c r="P473" s="254"/>
      <c r="Q473" s="254"/>
      <c r="R473" s="254"/>
      <c r="S473" s="254"/>
      <c r="T473" s="25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6" t="s">
        <v>184</v>
      </c>
      <c r="AU473" s="256" t="s">
        <v>85</v>
      </c>
      <c r="AV473" s="13" t="s">
        <v>21</v>
      </c>
      <c r="AW473" s="13" t="s">
        <v>34</v>
      </c>
      <c r="AX473" s="13" t="s">
        <v>77</v>
      </c>
      <c r="AY473" s="256" t="s">
        <v>173</v>
      </c>
    </row>
    <row r="474" s="14" customFormat="1">
      <c r="A474" s="14"/>
      <c r="B474" s="257"/>
      <c r="C474" s="258"/>
      <c r="D474" s="242" t="s">
        <v>184</v>
      </c>
      <c r="E474" s="259" t="s">
        <v>1</v>
      </c>
      <c r="F474" s="260" t="s">
        <v>1552</v>
      </c>
      <c r="G474" s="258"/>
      <c r="H474" s="261">
        <v>11.199999999999999</v>
      </c>
      <c r="I474" s="262"/>
      <c r="J474" s="258"/>
      <c r="K474" s="258"/>
      <c r="L474" s="263"/>
      <c r="M474" s="264"/>
      <c r="N474" s="265"/>
      <c r="O474" s="265"/>
      <c r="P474" s="265"/>
      <c r="Q474" s="265"/>
      <c r="R474" s="265"/>
      <c r="S474" s="265"/>
      <c r="T474" s="26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7" t="s">
        <v>184</v>
      </c>
      <c r="AU474" s="267" t="s">
        <v>85</v>
      </c>
      <c r="AV474" s="14" t="s">
        <v>85</v>
      </c>
      <c r="AW474" s="14" t="s">
        <v>34</v>
      </c>
      <c r="AX474" s="14" t="s">
        <v>77</v>
      </c>
      <c r="AY474" s="267" t="s">
        <v>173</v>
      </c>
    </row>
    <row r="475" s="13" customFormat="1">
      <c r="A475" s="13"/>
      <c r="B475" s="247"/>
      <c r="C475" s="248"/>
      <c r="D475" s="242" t="s">
        <v>184</v>
      </c>
      <c r="E475" s="249" t="s">
        <v>1</v>
      </c>
      <c r="F475" s="250" t="s">
        <v>185</v>
      </c>
      <c r="G475" s="248"/>
      <c r="H475" s="249" t="s">
        <v>1</v>
      </c>
      <c r="I475" s="251"/>
      <c r="J475" s="248"/>
      <c r="K475" s="248"/>
      <c r="L475" s="252"/>
      <c r="M475" s="253"/>
      <c r="N475" s="254"/>
      <c r="O475" s="254"/>
      <c r="P475" s="254"/>
      <c r="Q475" s="254"/>
      <c r="R475" s="254"/>
      <c r="S475" s="254"/>
      <c r="T475" s="25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6" t="s">
        <v>184</v>
      </c>
      <c r="AU475" s="256" t="s">
        <v>85</v>
      </c>
      <c r="AV475" s="13" t="s">
        <v>21</v>
      </c>
      <c r="AW475" s="13" t="s">
        <v>34</v>
      </c>
      <c r="AX475" s="13" t="s">
        <v>77</v>
      </c>
      <c r="AY475" s="256" t="s">
        <v>173</v>
      </c>
    </row>
    <row r="476" s="14" customFormat="1">
      <c r="A476" s="14"/>
      <c r="B476" s="257"/>
      <c r="C476" s="258"/>
      <c r="D476" s="242" t="s">
        <v>184</v>
      </c>
      <c r="E476" s="259" t="s">
        <v>1</v>
      </c>
      <c r="F476" s="260" t="s">
        <v>1553</v>
      </c>
      <c r="G476" s="258"/>
      <c r="H476" s="261">
        <v>9.5760000000000005</v>
      </c>
      <c r="I476" s="262"/>
      <c r="J476" s="258"/>
      <c r="K476" s="258"/>
      <c r="L476" s="263"/>
      <c r="M476" s="264"/>
      <c r="N476" s="265"/>
      <c r="O476" s="265"/>
      <c r="P476" s="265"/>
      <c r="Q476" s="265"/>
      <c r="R476" s="265"/>
      <c r="S476" s="265"/>
      <c r="T476" s="266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7" t="s">
        <v>184</v>
      </c>
      <c r="AU476" s="267" t="s">
        <v>85</v>
      </c>
      <c r="AV476" s="14" t="s">
        <v>85</v>
      </c>
      <c r="AW476" s="14" t="s">
        <v>34</v>
      </c>
      <c r="AX476" s="14" t="s">
        <v>77</v>
      </c>
      <c r="AY476" s="267" t="s">
        <v>173</v>
      </c>
    </row>
    <row r="477" s="15" customFormat="1">
      <c r="A477" s="15"/>
      <c r="B477" s="268"/>
      <c r="C477" s="269"/>
      <c r="D477" s="242" t="s">
        <v>184</v>
      </c>
      <c r="E477" s="270" t="s">
        <v>1</v>
      </c>
      <c r="F477" s="271" t="s">
        <v>187</v>
      </c>
      <c r="G477" s="269"/>
      <c r="H477" s="272">
        <v>54.776000000000003</v>
      </c>
      <c r="I477" s="273"/>
      <c r="J477" s="269"/>
      <c r="K477" s="269"/>
      <c r="L477" s="274"/>
      <c r="M477" s="275"/>
      <c r="N477" s="276"/>
      <c r="O477" s="276"/>
      <c r="P477" s="276"/>
      <c r="Q477" s="276"/>
      <c r="R477" s="276"/>
      <c r="S477" s="276"/>
      <c r="T477" s="277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8" t="s">
        <v>184</v>
      </c>
      <c r="AU477" s="278" t="s">
        <v>85</v>
      </c>
      <c r="AV477" s="15" t="s">
        <v>180</v>
      </c>
      <c r="AW477" s="15" t="s">
        <v>34</v>
      </c>
      <c r="AX477" s="15" t="s">
        <v>21</v>
      </c>
      <c r="AY477" s="278" t="s">
        <v>173</v>
      </c>
    </row>
    <row r="478" s="12" customFormat="1" ht="22.8" customHeight="1">
      <c r="A478" s="12"/>
      <c r="B478" s="213"/>
      <c r="C478" s="214"/>
      <c r="D478" s="215" t="s">
        <v>76</v>
      </c>
      <c r="E478" s="227" t="s">
        <v>202</v>
      </c>
      <c r="F478" s="227" t="s">
        <v>480</v>
      </c>
      <c r="G478" s="214"/>
      <c r="H478" s="214"/>
      <c r="I478" s="217"/>
      <c r="J478" s="228">
        <f>BK478</f>
        <v>0</v>
      </c>
      <c r="K478" s="214"/>
      <c r="L478" s="219"/>
      <c r="M478" s="220"/>
      <c r="N478" s="221"/>
      <c r="O478" s="221"/>
      <c r="P478" s="222">
        <f>SUM(P479:P505)</f>
        <v>0</v>
      </c>
      <c r="Q478" s="221"/>
      <c r="R478" s="222">
        <f>SUM(R479:R505)</f>
        <v>2.6741924799999994</v>
      </c>
      <c r="S478" s="221"/>
      <c r="T478" s="223">
        <f>SUM(T479:T505)</f>
        <v>2.9284499999999998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24" t="s">
        <v>21</v>
      </c>
      <c r="AT478" s="225" t="s">
        <v>76</v>
      </c>
      <c r="AU478" s="225" t="s">
        <v>21</v>
      </c>
      <c r="AY478" s="224" t="s">
        <v>173</v>
      </c>
      <c r="BK478" s="226">
        <f>SUM(BK479:BK505)</f>
        <v>0</v>
      </c>
    </row>
    <row r="479" s="2" customFormat="1">
      <c r="A479" s="39"/>
      <c r="B479" s="40"/>
      <c r="C479" s="229" t="s">
        <v>610</v>
      </c>
      <c r="D479" s="229" t="s">
        <v>175</v>
      </c>
      <c r="E479" s="230" t="s">
        <v>1566</v>
      </c>
      <c r="F479" s="231" t="s">
        <v>1567</v>
      </c>
      <c r="G479" s="232" t="s">
        <v>178</v>
      </c>
      <c r="H479" s="233">
        <v>0.67100000000000004</v>
      </c>
      <c r="I479" s="234"/>
      <c r="J479" s="235">
        <f>ROUND(I479*H479,2)</f>
        <v>0</v>
      </c>
      <c r="K479" s="231" t="s">
        <v>179</v>
      </c>
      <c r="L479" s="45"/>
      <c r="M479" s="236" t="s">
        <v>1</v>
      </c>
      <c r="N479" s="237" t="s">
        <v>42</v>
      </c>
      <c r="O479" s="92"/>
      <c r="P479" s="238">
        <f>O479*H479</f>
        <v>0</v>
      </c>
      <c r="Q479" s="238">
        <v>0.00055579999999999996</v>
      </c>
      <c r="R479" s="238">
        <f>Q479*H479</f>
        <v>0.00037294180000000001</v>
      </c>
      <c r="S479" s="238">
        <v>0</v>
      </c>
      <c r="T479" s="23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40" t="s">
        <v>180</v>
      </c>
      <c r="AT479" s="240" t="s">
        <v>175</v>
      </c>
      <c r="AU479" s="240" t="s">
        <v>85</v>
      </c>
      <c r="AY479" s="18" t="s">
        <v>173</v>
      </c>
      <c r="BE479" s="241">
        <f>IF(N479="základní",J479,0)</f>
        <v>0</v>
      </c>
      <c r="BF479" s="241">
        <f>IF(N479="snížená",J479,0)</f>
        <v>0</v>
      </c>
      <c r="BG479" s="241">
        <f>IF(N479="zákl. přenesená",J479,0)</f>
        <v>0</v>
      </c>
      <c r="BH479" s="241">
        <f>IF(N479="sníž. přenesená",J479,0)</f>
        <v>0</v>
      </c>
      <c r="BI479" s="241">
        <f>IF(N479="nulová",J479,0)</f>
        <v>0</v>
      </c>
      <c r="BJ479" s="18" t="s">
        <v>21</v>
      </c>
      <c r="BK479" s="241">
        <f>ROUND(I479*H479,2)</f>
        <v>0</v>
      </c>
      <c r="BL479" s="18" t="s">
        <v>180</v>
      </c>
      <c r="BM479" s="240" t="s">
        <v>1568</v>
      </c>
    </row>
    <row r="480" s="2" customFormat="1">
      <c r="A480" s="39"/>
      <c r="B480" s="40"/>
      <c r="C480" s="41"/>
      <c r="D480" s="242" t="s">
        <v>182</v>
      </c>
      <c r="E480" s="41"/>
      <c r="F480" s="243" t="s">
        <v>1569</v>
      </c>
      <c r="G480" s="41"/>
      <c r="H480" s="41"/>
      <c r="I480" s="244"/>
      <c r="J480" s="41"/>
      <c r="K480" s="41"/>
      <c r="L480" s="45"/>
      <c r="M480" s="245"/>
      <c r="N480" s="246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182</v>
      </c>
      <c r="AU480" s="18" t="s">
        <v>85</v>
      </c>
    </row>
    <row r="481" s="13" customFormat="1">
      <c r="A481" s="13"/>
      <c r="B481" s="247"/>
      <c r="C481" s="248"/>
      <c r="D481" s="242" t="s">
        <v>184</v>
      </c>
      <c r="E481" s="249" t="s">
        <v>1</v>
      </c>
      <c r="F481" s="250" t="s">
        <v>1570</v>
      </c>
      <c r="G481" s="248"/>
      <c r="H481" s="249" t="s">
        <v>1</v>
      </c>
      <c r="I481" s="251"/>
      <c r="J481" s="248"/>
      <c r="K481" s="248"/>
      <c r="L481" s="252"/>
      <c r="M481" s="253"/>
      <c r="N481" s="254"/>
      <c r="O481" s="254"/>
      <c r="P481" s="254"/>
      <c r="Q481" s="254"/>
      <c r="R481" s="254"/>
      <c r="S481" s="254"/>
      <c r="T481" s="25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6" t="s">
        <v>184</v>
      </c>
      <c r="AU481" s="256" t="s">
        <v>85</v>
      </c>
      <c r="AV481" s="13" t="s">
        <v>21</v>
      </c>
      <c r="AW481" s="13" t="s">
        <v>34</v>
      </c>
      <c r="AX481" s="13" t="s">
        <v>77</v>
      </c>
      <c r="AY481" s="256" t="s">
        <v>173</v>
      </c>
    </row>
    <row r="482" s="14" customFormat="1">
      <c r="A482" s="14"/>
      <c r="B482" s="257"/>
      <c r="C482" s="258"/>
      <c r="D482" s="242" t="s">
        <v>184</v>
      </c>
      <c r="E482" s="259" t="s">
        <v>1</v>
      </c>
      <c r="F482" s="260" t="s">
        <v>1571</v>
      </c>
      <c r="G482" s="258"/>
      <c r="H482" s="261">
        <v>0.308</v>
      </c>
      <c r="I482" s="262"/>
      <c r="J482" s="258"/>
      <c r="K482" s="258"/>
      <c r="L482" s="263"/>
      <c r="M482" s="264"/>
      <c r="N482" s="265"/>
      <c r="O482" s="265"/>
      <c r="P482" s="265"/>
      <c r="Q482" s="265"/>
      <c r="R482" s="265"/>
      <c r="S482" s="265"/>
      <c r="T482" s="266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7" t="s">
        <v>184</v>
      </c>
      <c r="AU482" s="267" t="s">
        <v>85</v>
      </c>
      <c r="AV482" s="14" t="s">
        <v>85</v>
      </c>
      <c r="AW482" s="14" t="s">
        <v>34</v>
      </c>
      <c r="AX482" s="14" t="s">
        <v>77</v>
      </c>
      <c r="AY482" s="267" t="s">
        <v>173</v>
      </c>
    </row>
    <row r="483" s="14" customFormat="1">
      <c r="A483" s="14"/>
      <c r="B483" s="257"/>
      <c r="C483" s="258"/>
      <c r="D483" s="242" t="s">
        <v>184</v>
      </c>
      <c r="E483" s="259" t="s">
        <v>1</v>
      </c>
      <c r="F483" s="260" t="s">
        <v>1572</v>
      </c>
      <c r="G483" s="258"/>
      <c r="H483" s="261">
        <v>0.36299999999999999</v>
      </c>
      <c r="I483" s="262"/>
      <c r="J483" s="258"/>
      <c r="K483" s="258"/>
      <c r="L483" s="263"/>
      <c r="M483" s="264"/>
      <c r="N483" s="265"/>
      <c r="O483" s="265"/>
      <c r="P483" s="265"/>
      <c r="Q483" s="265"/>
      <c r="R483" s="265"/>
      <c r="S483" s="265"/>
      <c r="T483" s="26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7" t="s">
        <v>184</v>
      </c>
      <c r="AU483" s="267" t="s">
        <v>85</v>
      </c>
      <c r="AV483" s="14" t="s">
        <v>85</v>
      </c>
      <c r="AW483" s="14" t="s">
        <v>34</v>
      </c>
      <c r="AX483" s="14" t="s">
        <v>77</v>
      </c>
      <c r="AY483" s="267" t="s">
        <v>173</v>
      </c>
    </row>
    <row r="484" s="15" customFormat="1">
      <c r="A484" s="15"/>
      <c r="B484" s="268"/>
      <c r="C484" s="269"/>
      <c r="D484" s="242" t="s">
        <v>184</v>
      </c>
      <c r="E484" s="270" t="s">
        <v>1</v>
      </c>
      <c r="F484" s="271" t="s">
        <v>187</v>
      </c>
      <c r="G484" s="269"/>
      <c r="H484" s="272">
        <v>0.67100000000000004</v>
      </c>
      <c r="I484" s="273"/>
      <c r="J484" s="269"/>
      <c r="K484" s="269"/>
      <c r="L484" s="274"/>
      <c r="M484" s="275"/>
      <c r="N484" s="276"/>
      <c r="O484" s="276"/>
      <c r="P484" s="276"/>
      <c r="Q484" s="276"/>
      <c r="R484" s="276"/>
      <c r="S484" s="276"/>
      <c r="T484" s="277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78" t="s">
        <v>184</v>
      </c>
      <c r="AU484" s="278" t="s">
        <v>85</v>
      </c>
      <c r="AV484" s="15" t="s">
        <v>180</v>
      </c>
      <c r="AW484" s="15" t="s">
        <v>34</v>
      </c>
      <c r="AX484" s="15" t="s">
        <v>21</v>
      </c>
      <c r="AY484" s="278" t="s">
        <v>173</v>
      </c>
    </row>
    <row r="485" s="2" customFormat="1" ht="33" customHeight="1">
      <c r="A485" s="39"/>
      <c r="B485" s="40"/>
      <c r="C485" s="229" t="s">
        <v>318</v>
      </c>
      <c r="D485" s="229" t="s">
        <v>175</v>
      </c>
      <c r="E485" s="230" t="s">
        <v>482</v>
      </c>
      <c r="F485" s="231" t="s">
        <v>483</v>
      </c>
      <c r="G485" s="232" t="s">
        <v>178</v>
      </c>
      <c r="H485" s="233">
        <v>39.045999999999999</v>
      </c>
      <c r="I485" s="234"/>
      <c r="J485" s="235">
        <f>ROUND(I485*H485,2)</f>
        <v>0</v>
      </c>
      <c r="K485" s="231" t="s">
        <v>179</v>
      </c>
      <c r="L485" s="45"/>
      <c r="M485" s="236" t="s">
        <v>1</v>
      </c>
      <c r="N485" s="237" t="s">
        <v>42</v>
      </c>
      <c r="O485" s="92"/>
      <c r="P485" s="238">
        <f>O485*H485</f>
        <v>0</v>
      </c>
      <c r="Q485" s="238">
        <v>0.066961699999999999</v>
      </c>
      <c r="R485" s="238">
        <f>Q485*H485</f>
        <v>2.6145865381999998</v>
      </c>
      <c r="S485" s="238">
        <v>0.074999999999999997</v>
      </c>
      <c r="T485" s="239">
        <f>S485*H485</f>
        <v>2.9284499999999998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0" t="s">
        <v>180</v>
      </c>
      <c r="AT485" s="240" t="s">
        <v>175</v>
      </c>
      <c r="AU485" s="240" t="s">
        <v>85</v>
      </c>
      <c r="AY485" s="18" t="s">
        <v>173</v>
      </c>
      <c r="BE485" s="241">
        <f>IF(N485="základní",J485,0)</f>
        <v>0</v>
      </c>
      <c r="BF485" s="241">
        <f>IF(N485="snížená",J485,0)</f>
        <v>0</v>
      </c>
      <c r="BG485" s="241">
        <f>IF(N485="zákl. přenesená",J485,0)</f>
        <v>0</v>
      </c>
      <c r="BH485" s="241">
        <f>IF(N485="sníž. přenesená",J485,0)</f>
        <v>0</v>
      </c>
      <c r="BI485" s="241">
        <f>IF(N485="nulová",J485,0)</f>
        <v>0</v>
      </c>
      <c r="BJ485" s="18" t="s">
        <v>21</v>
      </c>
      <c r="BK485" s="241">
        <f>ROUND(I485*H485,2)</f>
        <v>0</v>
      </c>
      <c r="BL485" s="18" t="s">
        <v>180</v>
      </c>
      <c r="BM485" s="240" t="s">
        <v>1573</v>
      </c>
    </row>
    <row r="486" s="2" customFormat="1">
      <c r="A486" s="39"/>
      <c r="B486" s="40"/>
      <c r="C486" s="41"/>
      <c r="D486" s="242" t="s">
        <v>182</v>
      </c>
      <c r="E486" s="41"/>
      <c r="F486" s="243" t="s">
        <v>485</v>
      </c>
      <c r="G486" s="41"/>
      <c r="H486" s="41"/>
      <c r="I486" s="244"/>
      <c r="J486" s="41"/>
      <c r="K486" s="41"/>
      <c r="L486" s="45"/>
      <c r="M486" s="245"/>
      <c r="N486" s="246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182</v>
      </c>
      <c r="AU486" s="18" t="s">
        <v>85</v>
      </c>
    </row>
    <row r="487" s="13" customFormat="1">
      <c r="A487" s="13"/>
      <c r="B487" s="247"/>
      <c r="C487" s="248"/>
      <c r="D487" s="242" t="s">
        <v>184</v>
      </c>
      <c r="E487" s="249" t="s">
        <v>1</v>
      </c>
      <c r="F487" s="250" t="s">
        <v>1574</v>
      </c>
      <c r="G487" s="248"/>
      <c r="H487" s="249" t="s">
        <v>1</v>
      </c>
      <c r="I487" s="251"/>
      <c r="J487" s="248"/>
      <c r="K487" s="248"/>
      <c r="L487" s="252"/>
      <c r="M487" s="253"/>
      <c r="N487" s="254"/>
      <c r="O487" s="254"/>
      <c r="P487" s="254"/>
      <c r="Q487" s="254"/>
      <c r="R487" s="254"/>
      <c r="S487" s="254"/>
      <c r="T487" s="25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6" t="s">
        <v>184</v>
      </c>
      <c r="AU487" s="256" t="s">
        <v>85</v>
      </c>
      <c r="AV487" s="13" t="s">
        <v>21</v>
      </c>
      <c r="AW487" s="13" t="s">
        <v>34</v>
      </c>
      <c r="AX487" s="13" t="s">
        <v>77</v>
      </c>
      <c r="AY487" s="256" t="s">
        <v>173</v>
      </c>
    </row>
    <row r="488" s="13" customFormat="1">
      <c r="A488" s="13"/>
      <c r="B488" s="247"/>
      <c r="C488" s="248"/>
      <c r="D488" s="242" t="s">
        <v>184</v>
      </c>
      <c r="E488" s="249" t="s">
        <v>1</v>
      </c>
      <c r="F488" s="250" t="s">
        <v>1575</v>
      </c>
      <c r="G488" s="248"/>
      <c r="H488" s="249" t="s">
        <v>1</v>
      </c>
      <c r="I488" s="251"/>
      <c r="J488" s="248"/>
      <c r="K488" s="248"/>
      <c r="L488" s="252"/>
      <c r="M488" s="253"/>
      <c r="N488" s="254"/>
      <c r="O488" s="254"/>
      <c r="P488" s="254"/>
      <c r="Q488" s="254"/>
      <c r="R488" s="254"/>
      <c r="S488" s="254"/>
      <c r="T488" s="255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6" t="s">
        <v>184</v>
      </c>
      <c r="AU488" s="256" t="s">
        <v>85</v>
      </c>
      <c r="AV488" s="13" t="s">
        <v>21</v>
      </c>
      <c r="AW488" s="13" t="s">
        <v>34</v>
      </c>
      <c r="AX488" s="13" t="s">
        <v>77</v>
      </c>
      <c r="AY488" s="256" t="s">
        <v>173</v>
      </c>
    </row>
    <row r="489" s="14" customFormat="1">
      <c r="A489" s="14"/>
      <c r="B489" s="257"/>
      <c r="C489" s="258"/>
      <c r="D489" s="242" t="s">
        <v>184</v>
      </c>
      <c r="E489" s="259" t="s">
        <v>1</v>
      </c>
      <c r="F489" s="260" t="s">
        <v>1576</v>
      </c>
      <c r="G489" s="258"/>
      <c r="H489" s="261">
        <v>0.86699999999999999</v>
      </c>
      <c r="I489" s="262"/>
      <c r="J489" s="258"/>
      <c r="K489" s="258"/>
      <c r="L489" s="263"/>
      <c r="M489" s="264"/>
      <c r="N489" s="265"/>
      <c r="O489" s="265"/>
      <c r="P489" s="265"/>
      <c r="Q489" s="265"/>
      <c r="R489" s="265"/>
      <c r="S489" s="265"/>
      <c r="T489" s="266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7" t="s">
        <v>184</v>
      </c>
      <c r="AU489" s="267" t="s">
        <v>85</v>
      </c>
      <c r="AV489" s="14" t="s">
        <v>85</v>
      </c>
      <c r="AW489" s="14" t="s">
        <v>34</v>
      </c>
      <c r="AX489" s="14" t="s">
        <v>77</v>
      </c>
      <c r="AY489" s="267" t="s">
        <v>173</v>
      </c>
    </row>
    <row r="490" s="13" customFormat="1">
      <c r="A490" s="13"/>
      <c r="B490" s="247"/>
      <c r="C490" s="248"/>
      <c r="D490" s="242" t="s">
        <v>184</v>
      </c>
      <c r="E490" s="249" t="s">
        <v>1</v>
      </c>
      <c r="F490" s="250" t="s">
        <v>1577</v>
      </c>
      <c r="G490" s="248"/>
      <c r="H490" s="249" t="s">
        <v>1</v>
      </c>
      <c r="I490" s="251"/>
      <c r="J490" s="248"/>
      <c r="K490" s="248"/>
      <c r="L490" s="252"/>
      <c r="M490" s="253"/>
      <c r="N490" s="254"/>
      <c r="O490" s="254"/>
      <c r="P490" s="254"/>
      <c r="Q490" s="254"/>
      <c r="R490" s="254"/>
      <c r="S490" s="254"/>
      <c r="T490" s="25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6" t="s">
        <v>184</v>
      </c>
      <c r="AU490" s="256" t="s">
        <v>85</v>
      </c>
      <c r="AV490" s="13" t="s">
        <v>21</v>
      </c>
      <c r="AW490" s="13" t="s">
        <v>34</v>
      </c>
      <c r="AX490" s="13" t="s">
        <v>77</v>
      </c>
      <c r="AY490" s="256" t="s">
        <v>173</v>
      </c>
    </row>
    <row r="491" s="14" customFormat="1">
      <c r="A491" s="14"/>
      <c r="B491" s="257"/>
      <c r="C491" s="258"/>
      <c r="D491" s="242" t="s">
        <v>184</v>
      </c>
      <c r="E491" s="259" t="s">
        <v>1</v>
      </c>
      <c r="F491" s="260" t="s">
        <v>1578</v>
      </c>
      <c r="G491" s="258"/>
      <c r="H491" s="261">
        <v>5.9279999999999999</v>
      </c>
      <c r="I491" s="262"/>
      <c r="J491" s="258"/>
      <c r="K491" s="258"/>
      <c r="L491" s="263"/>
      <c r="M491" s="264"/>
      <c r="N491" s="265"/>
      <c r="O491" s="265"/>
      <c r="P491" s="265"/>
      <c r="Q491" s="265"/>
      <c r="R491" s="265"/>
      <c r="S491" s="265"/>
      <c r="T491" s="26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7" t="s">
        <v>184</v>
      </c>
      <c r="AU491" s="267" t="s">
        <v>85</v>
      </c>
      <c r="AV491" s="14" t="s">
        <v>85</v>
      </c>
      <c r="AW491" s="14" t="s">
        <v>34</v>
      </c>
      <c r="AX491" s="14" t="s">
        <v>77</v>
      </c>
      <c r="AY491" s="267" t="s">
        <v>173</v>
      </c>
    </row>
    <row r="492" s="13" customFormat="1">
      <c r="A492" s="13"/>
      <c r="B492" s="247"/>
      <c r="C492" s="248"/>
      <c r="D492" s="242" t="s">
        <v>184</v>
      </c>
      <c r="E492" s="249" t="s">
        <v>1</v>
      </c>
      <c r="F492" s="250" t="s">
        <v>1579</v>
      </c>
      <c r="G492" s="248"/>
      <c r="H492" s="249" t="s">
        <v>1</v>
      </c>
      <c r="I492" s="251"/>
      <c r="J492" s="248"/>
      <c r="K492" s="248"/>
      <c r="L492" s="252"/>
      <c r="M492" s="253"/>
      <c r="N492" s="254"/>
      <c r="O492" s="254"/>
      <c r="P492" s="254"/>
      <c r="Q492" s="254"/>
      <c r="R492" s="254"/>
      <c r="S492" s="254"/>
      <c r="T492" s="25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6" t="s">
        <v>184</v>
      </c>
      <c r="AU492" s="256" t="s">
        <v>85</v>
      </c>
      <c r="AV492" s="13" t="s">
        <v>21</v>
      </c>
      <c r="AW492" s="13" t="s">
        <v>34</v>
      </c>
      <c r="AX492" s="13" t="s">
        <v>77</v>
      </c>
      <c r="AY492" s="256" t="s">
        <v>173</v>
      </c>
    </row>
    <row r="493" s="14" customFormat="1">
      <c r="A493" s="14"/>
      <c r="B493" s="257"/>
      <c r="C493" s="258"/>
      <c r="D493" s="242" t="s">
        <v>184</v>
      </c>
      <c r="E493" s="259" t="s">
        <v>1</v>
      </c>
      <c r="F493" s="260" t="s">
        <v>1580</v>
      </c>
      <c r="G493" s="258"/>
      <c r="H493" s="261">
        <v>0.312</v>
      </c>
      <c r="I493" s="262"/>
      <c r="J493" s="258"/>
      <c r="K493" s="258"/>
      <c r="L493" s="263"/>
      <c r="M493" s="264"/>
      <c r="N493" s="265"/>
      <c r="O493" s="265"/>
      <c r="P493" s="265"/>
      <c r="Q493" s="265"/>
      <c r="R493" s="265"/>
      <c r="S493" s="265"/>
      <c r="T493" s="266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7" t="s">
        <v>184</v>
      </c>
      <c r="AU493" s="267" t="s">
        <v>85</v>
      </c>
      <c r="AV493" s="14" t="s">
        <v>85</v>
      </c>
      <c r="AW493" s="14" t="s">
        <v>34</v>
      </c>
      <c r="AX493" s="14" t="s">
        <v>77</v>
      </c>
      <c r="AY493" s="267" t="s">
        <v>173</v>
      </c>
    </row>
    <row r="494" s="13" customFormat="1">
      <c r="A494" s="13"/>
      <c r="B494" s="247"/>
      <c r="C494" s="248"/>
      <c r="D494" s="242" t="s">
        <v>184</v>
      </c>
      <c r="E494" s="249" t="s">
        <v>1</v>
      </c>
      <c r="F494" s="250" t="s">
        <v>1581</v>
      </c>
      <c r="G494" s="248"/>
      <c r="H494" s="249" t="s">
        <v>1</v>
      </c>
      <c r="I494" s="251"/>
      <c r="J494" s="248"/>
      <c r="K494" s="248"/>
      <c r="L494" s="252"/>
      <c r="M494" s="253"/>
      <c r="N494" s="254"/>
      <c r="O494" s="254"/>
      <c r="P494" s="254"/>
      <c r="Q494" s="254"/>
      <c r="R494" s="254"/>
      <c r="S494" s="254"/>
      <c r="T494" s="25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6" t="s">
        <v>184</v>
      </c>
      <c r="AU494" s="256" t="s">
        <v>85</v>
      </c>
      <c r="AV494" s="13" t="s">
        <v>21</v>
      </c>
      <c r="AW494" s="13" t="s">
        <v>34</v>
      </c>
      <c r="AX494" s="13" t="s">
        <v>77</v>
      </c>
      <c r="AY494" s="256" t="s">
        <v>173</v>
      </c>
    </row>
    <row r="495" s="13" customFormat="1">
      <c r="A495" s="13"/>
      <c r="B495" s="247"/>
      <c r="C495" s="248"/>
      <c r="D495" s="242" t="s">
        <v>184</v>
      </c>
      <c r="E495" s="249" t="s">
        <v>1</v>
      </c>
      <c r="F495" s="250" t="s">
        <v>1582</v>
      </c>
      <c r="G495" s="248"/>
      <c r="H495" s="249" t="s">
        <v>1</v>
      </c>
      <c r="I495" s="251"/>
      <c r="J495" s="248"/>
      <c r="K495" s="248"/>
      <c r="L495" s="252"/>
      <c r="M495" s="253"/>
      <c r="N495" s="254"/>
      <c r="O495" s="254"/>
      <c r="P495" s="254"/>
      <c r="Q495" s="254"/>
      <c r="R495" s="254"/>
      <c r="S495" s="254"/>
      <c r="T495" s="25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6" t="s">
        <v>184</v>
      </c>
      <c r="AU495" s="256" t="s">
        <v>85</v>
      </c>
      <c r="AV495" s="13" t="s">
        <v>21</v>
      </c>
      <c r="AW495" s="13" t="s">
        <v>34</v>
      </c>
      <c r="AX495" s="13" t="s">
        <v>77</v>
      </c>
      <c r="AY495" s="256" t="s">
        <v>173</v>
      </c>
    </row>
    <row r="496" s="14" customFormat="1">
      <c r="A496" s="14"/>
      <c r="B496" s="257"/>
      <c r="C496" s="258"/>
      <c r="D496" s="242" t="s">
        <v>184</v>
      </c>
      <c r="E496" s="259" t="s">
        <v>1</v>
      </c>
      <c r="F496" s="260" t="s">
        <v>1583</v>
      </c>
      <c r="G496" s="258"/>
      <c r="H496" s="261">
        <v>6.3289999999999997</v>
      </c>
      <c r="I496" s="262"/>
      <c r="J496" s="258"/>
      <c r="K496" s="258"/>
      <c r="L496" s="263"/>
      <c r="M496" s="264"/>
      <c r="N496" s="265"/>
      <c r="O496" s="265"/>
      <c r="P496" s="265"/>
      <c r="Q496" s="265"/>
      <c r="R496" s="265"/>
      <c r="S496" s="265"/>
      <c r="T496" s="26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7" t="s">
        <v>184</v>
      </c>
      <c r="AU496" s="267" t="s">
        <v>85</v>
      </c>
      <c r="AV496" s="14" t="s">
        <v>85</v>
      </c>
      <c r="AW496" s="14" t="s">
        <v>34</v>
      </c>
      <c r="AX496" s="14" t="s">
        <v>77</v>
      </c>
      <c r="AY496" s="267" t="s">
        <v>173</v>
      </c>
    </row>
    <row r="497" s="13" customFormat="1">
      <c r="A497" s="13"/>
      <c r="B497" s="247"/>
      <c r="C497" s="248"/>
      <c r="D497" s="242" t="s">
        <v>184</v>
      </c>
      <c r="E497" s="249" t="s">
        <v>1</v>
      </c>
      <c r="F497" s="250" t="s">
        <v>1577</v>
      </c>
      <c r="G497" s="248"/>
      <c r="H497" s="249" t="s">
        <v>1</v>
      </c>
      <c r="I497" s="251"/>
      <c r="J497" s="248"/>
      <c r="K497" s="248"/>
      <c r="L497" s="252"/>
      <c r="M497" s="253"/>
      <c r="N497" s="254"/>
      <c r="O497" s="254"/>
      <c r="P497" s="254"/>
      <c r="Q497" s="254"/>
      <c r="R497" s="254"/>
      <c r="S497" s="254"/>
      <c r="T497" s="25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6" t="s">
        <v>184</v>
      </c>
      <c r="AU497" s="256" t="s">
        <v>85</v>
      </c>
      <c r="AV497" s="13" t="s">
        <v>21</v>
      </c>
      <c r="AW497" s="13" t="s">
        <v>34</v>
      </c>
      <c r="AX497" s="13" t="s">
        <v>77</v>
      </c>
      <c r="AY497" s="256" t="s">
        <v>173</v>
      </c>
    </row>
    <row r="498" s="14" customFormat="1">
      <c r="A498" s="14"/>
      <c r="B498" s="257"/>
      <c r="C498" s="258"/>
      <c r="D498" s="242" t="s">
        <v>184</v>
      </c>
      <c r="E498" s="259" t="s">
        <v>1</v>
      </c>
      <c r="F498" s="260" t="s">
        <v>1584</v>
      </c>
      <c r="G498" s="258"/>
      <c r="H498" s="261">
        <v>24.73</v>
      </c>
      <c r="I498" s="262"/>
      <c r="J498" s="258"/>
      <c r="K498" s="258"/>
      <c r="L498" s="263"/>
      <c r="M498" s="264"/>
      <c r="N498" s="265"/>
      <c r="O498" s="265"/>
      <c r="P498" s="265"/>
      <c r="Q498" s="265"/>
      <c r="R498" s="265"/>
      <c r="S498" s="265"/>
      <c r="T498" s="26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67" t="s">
        <v>184</v>
      </c>
      <c r="AU498" s="267" t="s">
        <v>85</v>
      </c>
      <c r="AV498" s="14" t="s">
        <v>85</v>
      </c>
      <c r="AW498" s="14" t="s">
        <v>34</v>
      </c>
      <c r="AX498" s="14" t="s">
        <v>77</v>
      </c>
      <c r="AY498" s="267" t="s">
        <v>173</v>
      </c>
    </row>
    <row r="499" s="13" customFormat="1">
      <c r="A499" s="13"/>
      <c r="B499" s="247"/>
      <c r="C499" s="248"/>
      <c r="D499" s="242" t="s">
        <v>184</v>
      </c>
      <c r="E499" s="249" t="s">
        <v>1</v>
      </c>
      <c r="F499" s="250" t="s">
        <v>1579</v>
      </c>
      <c r="G499" s="248"/>
      <c r="H499" s="249" t="s">
        <v>1</v>
      </c>
      <c r="I499" s="251"/>
      <c r="J499" s="248"/>
      <c r="K499" s="248"/>
      <c r="L499" s="252"/>
      <c r="M499" s="253"/>
      <c r="N499" s="254"/>
      <c r="O499" s="254"/>
      <c r="P499" s="254"/>
      <c r="Q499" s="254"/>
      <c r="R499" s="254"/>
      <c r="S499" s="254"/>
      <c r="T499" s="25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6" t="s">
        <v>184</v>
      </c>
      <c r="AU499" s="256" t="s">
        <v>85</v>
      </c>
      <c r="AV499" s="13" t="s">
        <v>21</v>
      </c>
      <c r="AW499" s="13" t="s">
        <v>34</v>
      </c>
      <c r="AX499" s="13" t="s">
        <v>77</v>
      </c>
      <c r="AY499" s="256" t="s">
        <v>173</v>
      </c>
    </row>
    <row r="500" s="14" customFormat="1">
      <c r="A500" s="14"/>
      <c r="B500" s="257"/>
      <c r="C500" s="258"/>
      <c r="D500" s="242" t="s">
        <v>184</v>
      </c>
      <c r="E500" s="259" t="s">
        <v>1</v>
      </c>
      <c r="F500" s="260" t="s">
        <v>1585</v>
      </c>
      <c r="G500" s="258"/>
      <c r="H500" s="261">
        <v>0.88</v>
      </c>
      <c r="I500" s="262"/>
      <c r="J500" s="258"/>
      <c r="K500" s="258"/>
      <c r="L500" s="263"/>
      <c r="M500" s="264"/>
      <c r="N500" s="265"/>
      <c r="O500" s="265"/>
      <c r="P500" s="265"/>
      <c r="Q500" s="265"/>
      <c r="R500" s="265"/>
      <c r="S500" s="265"/>
      <c r="T500" s="26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7" t="s">
        <v>184</v>
      </c>
      <c r="AU500" s="267" t="s">
        <v>85</v>
      </c>
      <c r="AV500" s="14" t="s">
        <v>85</v>
      </c>
      <c r="AW500" s="14" t="s">
        <v>34</v>
      </c>
      <c r="AX500" s="14" t="s">
        <v>77</v>
      </c>
      <c r="AY500" s="267" t="s">
        <v>173</v>
      </c>
    </row>
    <row r="501" s="15" customFormat="1">
      <c r="A501" s="15"/>
      <c r="B501" s="268"/>
      <c r="C501" s="269"/>
      <c r="D501" s="242" t="s">
        <v>184</v>
      </c>
      <c r="E501" s="270" t="s">
        <v>1</v>
      </c>
      <c r="F501" s="271" t="s">
        <v>187</v>
      </c>
      <c r="G501" s="269"/>
      <c r="H501" s="272">
        <v>39.045999999999999</v>
      </c>
      <c r="I501" s="273"/>
      <c r="J501" s="269"/>
      <c r="K501" s="269"/>
      <c r="L501" s="274"/>
      <c r="M501" s="275"/>
      <c r="N501" s="276"/>
      <c r="O501" s="276"/>
      <c r="P501" s="276"/>
      <c r="Q501" s="276"/>
      <c r="R501" s="276"/>
      <c r="S501" s="276"/>
      <c r="T501" s="277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8" t="s">
        <v>184</v>
      </c>
      <c r="AU501" s="278" t="s">
        <v>85</v>
      </c>
      <c r="AV501" s="15" t="s">
        <v>180</v>
      </c>
      <c r="AW501" s="15" t="s">
        <v>34</v>
      </c>
      <c r="AX501" s="15" t="s">
        <v>21</v>
      </c>
      <c r="AY501" s="278" t="s">
        <v>173</v>
      </c>
    </row>
    <row r="502" s="2" customFormat="1" ht="16.5" customHeight="1">
      <c r="A502" s="39"/>
      <c r="B502" s="40"/>
      <c r="C502" s="291" t="s">
        <v>623</v>
      </c>
      <c r="D502" s="291" t="s">
        <v>295</v>
      </c>
      <c r="E502" s="292" t="s">
        <v>494</v>
      </c>
      <c r="F502" s="293" t="s">
        <v>495</v>
      </c>
      <c r="G502" s="294" t="s">
        <v>309</v>
      </c>
      <c r="H502" s="295">
        <v>59.232999999999997</v>
      </c>
      <c r="I502" s="296"/>
      <c r="J502" s="297">
        <f>ROUND(I502*H502,2)</f>
        <v>0</v>
      </c>
      <c r="K502" s="293" t="s">
        <v>179</v>
      </c>
      <c r="L502" s="298"/>
      <c r="M502" s="299" t="s">
        <v>1</v>
      </c>
      <c r="N502" s="300" t="s">
        <v>42</v>
      </c>
      <c r="O502" s="92"/>
      <c r="P502" s="238">
        <f>O502*H502</f>
        <v>0</v>
      </c>
      <c r="Q502" s="238">
        <v>0.001</v>
      </c>
      <c r="R502" s="238">
        <f>Q502*H502</f>
        <v>0.059233000000000001</v>
      </c>
      <c r="S502" s="238">
        <v>0</v>
      </c>
      <c r="T502" s="23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0" t="s">
        <v>238</v>
      </c>
      <c r="AT502" s="240" t="s">
        <v>295</v>
      </c>
      <c r="AU502" s="240" t="s">
        <v>85</v>
      </c>
      <c r="AY502" s="18" t="s">
        <v>173</v>
      </c>
      <c r="BE502" s="241">
        <f>IF(N502="základní",J502,0)</f>
        <v>0</v>
      </c>
      <c r="BF502" s="241">
        <f>IF(N502="snížená",J502,0)</f>
        <v>0</v>
      </c>
      <c r="BG502" s="241">
        <f>IF(N502="zákl. přenesená",J502,0)</f>
        <v>0</v>
      </c>
      <c r="BH502" s="241">
        <f>IF(N502="sníž. přenesená",J502,0)</f>
        <v>0</v>
      </c>
      <c r="BI502" s="241">
        <f>IF(N502="nulová",J502,0)</f>
        <v>0</v>
      </c>
      <c r="BJ502" s="18" t="s">
        <v>21</v>
      </c>
      <c r="BK502" s="241">
        <f>ROUND(I502*H502,2)</f>
        <v>0</v>
      </c>
      <c r="BL502" s="18" t="s">
        <v>180</v>
      </c>
      <c r="BM502" s="240" t="s">
        <v>1586</v>
      </c>
    </row>
    <row r="503" s="2" customFormat="1">
      <c r="A503" s="39"/>
      <c r="B503" s="40"/>
      <c r="C503" s="41"/>
      <c r="D503" s="242" t="s">
        <v>182</v>
      </c>
      <c r="E503" s="41"/>
      <c r="F503" s="243" t="s">
        <v>495</v>
      </c>
      <c r="G503" s="41"/>
      <c r="H503" s="41"/>
      <c r="I503" s="244"/>
      <c r="J503" s="41"/>
      <c r="K503" s="41"/>
      <c r="L503" s="45"/>
      <c r="M503" s="245"/>
      <c r="N503" s="246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182</v>
      </c>
      <c r="AU503" s="18" t="s">
        <v>85</v>
      </c>
    </row>
    <row r="504" s="14" customFormat="1">
      <c r="A504" s="14"/>
      <c r="B504" s="257"/>
      <c r="C504" s="258"/>
      <c r="D504" s="242" t="s">
        <v>184</v>
      </c>
      <c r="E504" s="259" t="s">
        <v>1</v>
      </c>
      <c r="F504" s="260" t="s">
        <v>1587</v>
      </c>
      <c r="G504" s="258"/>
      <c r="H504" s="261">
        <v>59.232999999999997</v>
      </c>
      <c r="I504" s="262"/>
      <c r="J504" s="258"/>
      <c r="K504" s="258"/>
      <c r="L504" s="263"/>
      <c r="M504" s="264"/>
      <c r="N504" s="265"/>
      <c r="O504" s="265"/>
      <c r="P504" s="265"/>
      <c r="Q504" s="265"/>
      <c r="R504" s="265"/>
      <c r="S504" s="265"/>
      <c r="T504" s="266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7" t="s">
        <v>184</v>
      </c>
      <c r="AU504" s="267" t="s">
        <v>85</v>
      </c>
      <c r="AV504" s="14" t="s">
        <v>85</v>
      </c>
      <c r="AW504" s="14" t="s">
        <v>34</v>
      </c>
      <c r="AX504" s="14" t="s">
        <v>77</v>
      </c>
      <c r="AY504" s="267" t="s">
        <v>173</v>
      </c>
    </row>
    <row r="505" s="15" customFormat="1">
      <c r="A505" s="15"/>
      <c r="B505" s="268"/>
      <c r="C505" s="269"/>
      <c r="D505" s="242" t="s">
        <v>184</v>
      </c>
      <c r="E505" s="270" t="s">
        <v>1</v>
      </c>
      <c r="F505" s="271" t="s">
        <v>187</v>
      </c>
      <c r="G505" s="269"/>
      <c r="H505" s="272">
        <v>59.232999999999997</v>
      </c>
      <c r="I505" s="273"/>
      <c r="J505" s="269"/>
      <c r="K505" s="269"/>
      <c r="L505" s="274"/>
      <c r="M505" s="275"/>
      <c r="N505" s="276"/>
      <c r="O505" s="276"/>
      <c r="P505" s="276"/>
      <c r="Q505" s="276"/>
      <c r="R505" s="276"/>
      <c r="S505" s="276"/>
      <c r="T505" s="277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78" t="s">
        <v>184</v>
      </c>
      <c r="AU505" s="278" t="s">
        <v>85</v>
      </c>
      <c r="AV505" s="15" t="s">
        <v>180</v>
      </c>
      <c r="AW505" s="15" t="s">
        <v>34</v>
      </c>
      <c r="AX505" s="15" t="s">
        <v>21</v>
      </c>
      <c r="AY505" s="278" t="s">
        <v>173</v>
      </c>
    </row>
    <row r="506" s="12" customFormat="1" ht="22.8" customHeight="1">
      <c r="A506" s="12"/>
      <c r="B506" s="213"/>
      <c r="C506" s="214"/>
      <c r="D506" s="215" t="s">
        <v>76</v>
      </c>
      <c r="E506" s="227" t="s">
        <v>238</v>
      </c>
      <c r="F506" s="227" t="s">
        <v>498</v>
      </c>
      <c r="G506" s="214"/>
      <c r="H506" s="214"/>
      <c r="I506" s="217"/>
      <c r="J506" s="228">
        <f>BK506</f>
        <v>0</v>
      </c>
      <c r="K506" s="214"/>
      <c r="L506" s="219"/>
      <c r="M506" s="220"/>
      <c r="N506" s="221"/>
      <c r="O506" s="221"/>
      <c r="P506" s="222">
        <f>SUM(P507:P532)</f>
        <v>0</v>
      </c>
      <c r="Q506" s="221"/>
      <c r="R506" s="222">
        <f>SUM(R507:R532)</f>
        <v>0.080240000000000006</v>
      </c>
      <c r="S506" s="221"/>
      <c r="T506" s="223">
        <f>SUM(T507:T532)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24" t="s">
        <v>21</v>
      </c>
      <c r="AT506" s="225" t="s">
        <v>76</v>
      </c>
      <c r="AU506" s="225" t="s">
        <v>21</v>
      </c>
      <c r="AY506" s="224" t="s">
        <v>173</v>
      </c>
      <c r="BK506" s="226">
        <f>SUM(BK507:BK532)</f>
        <v>0</v>
      </c>
    </row>
    <row r="507" s="2" customFormat="1">
      <c r="A507" s="39"/>
      <c r="B507" s="40"/>
      <c r="C507" s="229" t="s">
        <v>628</v>
      </c>
      <c r="D507" s="229" t="s">
        <v>175</v>
      </c>
      <c r="E507" s="230" t="s">
        <v>1588</v>
      </c>
      <c r="F507" s="231" t="s">
        <v>1589</v>
      </c>
      <c r="G507" s="232" t="s">
        <v>194</v>
      </c>
      <c r="H507" s="233">
        <v>17</v>
      </c>
      <c r="I507" s="234"/>
      <c r="J507" s="235">
        <f>ROUND(I507*H507,2)</f>
        <v>0</v>
      </c>
      <c r="K507" s="231" t="s">
        <v>1</v>
      </c>
      <c r="L507" s="45"/>
      <c r="M507" s="236" t="s">
        <v>1</v>
      </c>
      <c r="N507" s="237" t="s">
        <v>42</v>
      </c>
      <c r="O507" s="92"/>
      <c r="P507" s="238">
        <f>O507*H507</f>
        <v>0</v>
      </c>
      <c r="Q507" s="238">
        <v>0</v>
      </c>
      <c r="R507" s="238">
        <f>Q507*H507</f>
        <v>0</v>
      </c>
      <c r="S507" s="238">
        <v>0</v>
      </c>
      <c r="T507" s="239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0" t="s">
        <v>180</v>
      </c>
      <c r="AT507" s="240" t="s">
        <v>175</v>
      </c>
      <c r="AU507" s="240" t="s">
        <v>85</v>
      </c>
      <c r="AY507" s="18" t="s">
        <v>173</v>
      </c>
      <c r="BE507" s="241">
        <f>IF(N507="základní",J507,0)</f>
        <v>0</v>
      </c>
      <c r="BF507" s="241">
        <f>IF(N507="snížená",J507,0)</f>
        <v>0</v>
      </c>
      <c r="BG507" s="241">
        <f>IF(N507="zákl. přenesená",J507,0)</f>
        <v>0</v>
      </c>
      <c r="BH507" s="241">
        <f>IF(N507="sníž. přenesená",J507,0)</f>
        <v>0</v>
      </c>
      <c r="BI507" s="241">
        <f>IF(N507="nulová",J507,0)</f>
        <v>0</v>
      </c>
      <c r="BJ507" s="18" t="s">
        <v>21</v>
      </c>
      <c r="BK507" s="241">
        <f>ROUND(I507*H507,2)</f>
        <v>0</v>
      </c>
      <c r="BL507" s="18" t="s">
        <v>180</v>
      </c>
      <c r="BM507" s="240" t="s">
        <v>1590</v>
      </c>
    </row>
    <row r="508" s="2" customFormat="1">
      <c r="A508" s="39"/>
      <c r="B508" s="40"/>
      <c r="C508" s="41"/>
      <c r="D508" s="242" t="s">
        <v>182</v>
      </c>
      <c r="E508" s="41"/>
      <c r="F508" s="243" t="s">
        <v>1589</v>
      </c>
      <c r="G508" s="41"/>
      <c r="H508" s="41"/>
      <c r="I508" s="244"/>
      <c r="J508" s="41"/>
      <c r="K508" s="41"/>
      <c r="L508" s="45"/>
      <c r="M508" s="245"/>
      <c r="N508" s="246"/>
      <c r="O508" s="92"/>
      <c r="P508" s="92"/>
      <c r="Q508" s="92"/>
      <c r="R508" s="92"/>
      <c r="S508" s="92"/>
      <c r="T508" s="93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182</v>
      </c>
      <c r="AU508" s="18" t="s">
        <v>85</v>
      </c>
    </row>
    <row r="509" s="13" customFormat="1">
      <c r="A509" s="13"/>
      <c r="B509" s="247"/>
      <c r="C509" s="248"/>
      <c r="D509" s="242" t="s">
        <v>184</v>
      </c>
      <c r="E509" s="249" t="s">
        <v>1</v>
      </c>
      <c r="F509" s="250" t="s">
        <v>1591</v>
      </c>
      <c r="G509" s="248"/>
      <c r="H509" s="249" t="s">
        <v>1</v>
      </c>
      <c r="I509" s="251"/>
      <c r="J509" s="248"/>
      <c r="K509" s="248"/>
      <c r="L509" s="252"/>
      <c r="M509" s="253"/>
      <c r="N509" s="254"/>
      <c r="O509" s="254"/>
      <c r="P509" s="254"/>
      <c r="Q509" s="254"/>
      <c r="R509" s="254"/>
      <c r="S509" s="254"/>
      <c r="T509" s="25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6" t="s">
        <v>184</v>
      </c>
      <c r="AU509" s="256" t="s">
        <v>85</v>
      </c>
      <c r="AV509" s="13" t="s">
        <v>21</v>
      </c>
      <c r="AW509" s="13" t="s">
        <v>34</v>
      </c>
      <c r="AX509" s="13" t="s">
        <v>77</v>
      </c>
      <c r="AY509" s="256" t="s">
        <v>173</v>
      </c>
    </row>
    <row r="510" s="14" customFormat="1">
      <c r="A510" s="14"/>
      <c r="B510" s="257"/>
      <c r="C510" s="258"/>
      <c r="D510" s="242" t="s">
        <v>184</v>
      </c>
      <c r="E510" s="259" t="s">
        <v>1</v>
      </c>
      <c r="F510" s="260" t="s">
        <v>301</v>
      </c>
      <c r="G510" s="258"/>
      <c r="H510" s="261">
        <v>17</v>
      </c>
      <c r="I510" s="262"/>
      <c r="J510" s="258"/>
      <c r="K510" s="258"/>
      <c r="L510" s="263"/>
      <c r="M510" s="264"/>
      <c r="N510" s="265"/>
      <c r="O510" s="265"/>
      <c r="P510" s="265"/>
      <c r="Q510" s="265"/>
      <c r="R510" s="265"/>
      <c r="S510" s="265"/>
      <c r="T510" s="266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7" t="s">
        <v>184</v>
      </c>
      <c r="AU510" s="267" t="s">
        <v>85</v>
      </c>
      <c r="AV510" s="14" t="s">
        <v>85</v>
      </c>
      <c r="AW510" s="14" t="s">
        <v>34</v>
      </c>
      <c r="AX510" s="14" t="s">
        <v>77</v>
      </c>
      <c r="AY510" s="267" t="s">
        <v>173</v>
      </c>
    </row>
    <row r="511" s="15" customFormat="1">
      <c r="A511" s="15"/>
      <c r="B511" s="268"/>
      <c r="C511" s="269"/>
      <c r="D511" s="242" t="s">
        <v>184</v>
      </c>
      <c r="E511" s="270" t="s">
        <v>1</v>
      </c>
      <c r="F511" s="271" t="s">
        <v>187</v>
      </c>
      <c r="G511" s="269"/>
      <c r="H511" s="272">
        <v>17</v>
      </c>
      <c r="I511" s="273"/>
      <c r="J511" s="269"/>
      <c r="K511" s="269"/>
      <c r="L511" s="274"/>
      <c r="M511" s="275"/>
      <c r="N511" s="276"/>
      <c r="O511" s="276"/>
      <c r="P511" s="276"/>
      <c r="Q511" s="276"/>
      <c r="R511" s="276"/>
      <c r="S511" s="276"/>
      <c r="T511" s="277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78" t="s">
        <v>184</v>
      </c>
      <c r="AU511" s="278" t="s">
        <v>85</v>
      </c>
      <c r="AV511" s="15" t="s">
        <v>180</v>
      </c>
      <c r="AW511" s="15" t="s">
        <v>34</v>
      </c>
      <c r="AX511" s="15" t="s">
        <v>21</v>
      </c>
      <c r="AY511" s="278" t="s">
        <v>173</v>
      </c>
    </row>
    <row r="512" s="2" customFormat="1" ht="16.5" customHeight="1">
      <c r="A512" s="39"/>
      <c r="B512" s="40"/>
      <c r="C512" s="229" t="s">
        <v>638</v>
      </c>
      <c r="D512" s="229" t="s">
        <v>175</v>
      </c>
      <c r="E512" s="230" t="s">
        <v>1592</v>
      </c>
      <c r="F512" s="231" t="s">
        <v>1593</v>
      </c>
      <c r="G512" s="232" t="s">
        <v>194</v>
      </c>
      <c r="H512" s="233">
        <v>17</v>
      </c>
      <c r="I512" s="234"/>
      <c r="J512" s="235">
        <f>ROUND(I512*H512,2)</f>
        <v>0</v>
      </c>
      <c r="K512" s="231" t="s">
        <v>1</v>
      </c>
      <c r="L512" s="45"/>
      <c r="M512" s="236" t="s">
        <v>1</v>
      </c>
      <c r="N512" s="237" t="s">
        <v>42</v>
      </c>
      <c r="O512" s="92"/>
      <c r="P512" s="238">
        <f>O512*H512</f>
        <v>0</v>
      </c>
      <c r="Q512" s="238">
        <v>0</v>
      </c>
      <c r="R512" s="238">
        <f>Q512*H512</f>
        <v>0</v>
      </c>
      <c r="S512" s="238">
        <v>0</v>
      </c>
      <c r="T512" s="23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40" t="s">
        <v>180</v>
      </c>
      <c r="AT512" s="240" t="s">
        <v>175</v>
      </c>
      <c r="AU512" s="240" t="s">
        <v>85</v>
      </c>
      <c r="AY512" s="18" t="s">
        <v>173</v>
      </c>
      <c r="BE512" s="241">
        <f>IF(N512="základní",J512,0)</f>
        <v>0</v>
      </c>
      <c r="BF512" s="241">
        <f>IF(N512="snížená",J512,0)</f>
        <v>0</v>
      </c>
      <c r="BG512" s="241">
        <f>IF(N512="zákl. přenesená",J512,0)</f>
        <v>0</v>
      </c>
      <c r="BH512" s="241">
        <f>IF(N512="sníž. přenesená",J512,0)</f>
        <v>0</v>
      </c>
      <c r="BI512" s="241">
        <f>IF(N512="nulová",J512,0)</f>
        <v>0</v>
      </c>
      <c r="BJ512" s="18" t="s">
        <v>21</v>
      </c>
      <c r="BK512" s="241">
        <f>ROUND(I512*H512,2)</f>
        <v>0</v>
      </c>
      <c r="BL512" s="18" t="s">
        <v>180</v>
      </c>
      <c r="BM512" s="240" t="s">
        <v>1594</v>
      </c>
    </row>
    <row r="513" s="2" customFormat="1">
      <c r="A513" s="39"/>
      <c r="B513" s="40"/>
      <c r="C513" s="41"/>
      <c r="D513" s="242" t="s">
        <v>182</v>
      </c>
      <c r="E513" s="41"/>
      <c r="F513" s="243" t="s">
        <v>1593</v>
      </c>
      <c r="G513" s="41"/>
      <c r="H513" s="41"/>
      <c r="I513" s="244"/>
      <c r="J513" s="41"/>
      <c r="K513" s="41"/>
      <c r="L513" s="45"/>
      <c r="M513" s="245"/>
      <c r="N513" s="246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182</v>
      </c>
      <c r="AU513" s="18" t="s">
        <v>85</v>
      </c>
    </row>
    <row r="514" s="14" customFormat="1">
      <c r="A514" s="14"/>
      <c r="B514" s="257"/>
      <c r="C514" s="258"/>
      <c r="D514" s="242" t="s">
        <v>184</v>
      </c>
      <c r="E514" s="259" t="s">
        <v>1</v>
      </c>
      <c r="F514" s="260" t="s">
        <v>301</v>
      </c>
      <c r="G514" s="258"/>
      <c r="H514" s="261">
        <v>17</v>
      </c>
      <c r="I514" s="262"/>
      <c r="J514" s="258"/>
      <c r="K514" s="258"/>
      <c r="L514" s="263"/>
      <c r="M514" s="264"/>
      <c r="N514" s="265"/>
      <c r="O514" s="265"/>
      <c r="P514" s="265"/>
      <c r="Q514" s="265"/>
      <c r="R514" s="265"/>
      <c r="S514" s="265"/>
      <c r="T514" s="266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7" t="s">
        <v>184</v>
      </c>
      <c r="AU514" s="267" t="s">
        <v>85</v>
      </c>
      <c r="AV514" s="14" t="s">
        <v>85</v>
      </c>
      <c r="AW514" s="14" t="s">
        <v>34</v>
      </c>
      <c r="AX514" s="14" t="s">
        <v>77</v>
      </c>
      <c r="AY514" s="267" t="s">
        <v>173</v>
      </c>
    </row>
    <row r="515" s="15" customFormat="1">
      <c r="A515" s="15"/>
      <c r="B515" s="268"/>
      <c r="C515" s="269"/>
      <c r="D515" s="242" t="s">
        <v>184</v>
      </c>
      <c r="E515" s="270" t="s">
        <v>1</v>
      </c>
      <c r="F515" s="271" t="s">
        <v>187</v>
      </c>
      <c r="G515" s="269"/>
      <c r="H515" s="272">
        <v>17</v>
      </c>
      <c r="I515" s="273"/>
      <c r="J515" s="269"/>
      <c r="K515" s="269"/>
      <c r="L515" s="274"/>
      <c r="M515" s="275"/>
      <c r="N515" s="276"/>
      <c r="O515" s="276"/>
      <c r="P515" s="276"/>
      <c r="Q515" s="276"/>
      <c r="R515" s="276"/>
      <c r="S515" s="276"/>
      <c r="T515" s="277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78" t="s">
        <v>184</v>
      </c>
      <c r="AU515" s="278" t="s">
        <v>85</v>
      </c>
      <c r="AV515" s="15" t="s">
        <v>180</v>
      </c>
      <c r="AW515" s="15" t="s">
        <v>34</v>
      </c>
      <c r="AX515" s="15" t="s">
        <v>21</v>
      </c>
      <c r="AY515" s="278" t="s">
        <v>173</v>
      </c>
    </row>
    <row r="516" s="2" customFormat="1">
      <c r="A516" s="39"/>
      <c r="B516" s="40"/>
      <c r="C516" s="229" t="s">
        <v>647</v>
      </c>
      <c r="D516" s="229" t="s">
        <v>175</v>
      </c>
      <c r="E516" s="230" t="s">
        <v>1595</v>
      </c>
      <c r="F516" s="231" t="s">
        <v>1596</v>
      </c>
      <c r="G516" s="232" t="s">
        <v>516</v>
      </c>
      <c r="H516" s="233">
        <v>2</v>
      </c>
      <c r="I516" s="234"/>
      <c r="J516" s="235">
        <f>ROUND(I516*H516,2)</f>
        <v>0</v>
      </c>
      <c r="K516" s="231" t="s">
        <v>179</v>
      </c>
      <c r="L516" s="45"/>
      <c r="M516" s="236" t="s">
        <v>1</v>
      </c>
      <c r="N516" s="237" t="s">
        <v>42</v>
      </c>
      <c r="O516" s="92"/>
      <c r="P516" s="238">
        <f>O516*H516</f>
        <v>0</v>
      </c>
      <c r="Q516" s="238">
        <v>0.040000000000000001</v>
      </c>
      <c r="R516" s="238">
        <f>Q516*H516</f>
        <v>0.080000000000000002</v>
      </c>
      <c r="S516" s="238">
        <v>0</v>
      </c>
      <c r="T516" s="239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40" t="s">
        <v>180</v>
      </c>
      <c r="AT516" s="240" t="s">
        <v>175</v>
      </c>
      <c r="AU516" s="240" t="s">
        <v>85</v>
      </c>
      <c r="AY516" s="18" t="s">
        <v>173</v>
      </c>
      <c r="BE516" s="241">
        <f>IF(N516="základní",J516,0)</f>
        <v>0</v>
      </c>
      <c r="BF516" s="241">
        <f>IF(N516="snížená",J516,0)</f>
        <v>0</v>
      </c>
      <c r="BG516" s="241">
        <f>IF(N516="zákl. přenesená",J516,0)</f>
        <v>0</v>
      </c>
      <c r="BH516" s="241">
        <f>IF(N516="sníž. přenesená",J516,0)</f>
        <v>0</v>
      </c>
      <c r="BI516" s="241">
        <f>IF(N516="nulová",J516,0)</f>
        <v>0</v>
      </c>
      <c r="BJ516" s="18" t="s">
        <v>21</v>
      </c>
      <c r="BK516" s="241">
        <f>ROUND(I516*H516,2)</f>
        <v>0</v>
      </c>
      <c r="BL516" s="18" t="s">
        <v>180</v>
      </c>
      <c r="BM516" s="240" t="s">
        <v>1597</v>
      </c>
    </row>
    <row r="517" s="2" customFormat="1">
      <c r="A517" s="39"/>
      <c r="B517" s="40"/>
      <c r="C517" s="41"/>
      <c r="D517" s="242" t="s">
        <v>182</v>
      </c>
      <c r="E517" s="41"/>
      <c r="F517" s="243" t="s">
        <v>1598</v>
      </c>
      <c r="G517" s="41"/>
      <c r="H517" s="41"/>
      <c r="I517" s="244"/>
      <c r="J517" s="41"/>
      <c r="K517" s="41"/>
      <c r="L517" s="45"/>
      <c r="M517" s="245"/>
      <c r="N517" s="246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182</v>
      </c>
      <c r="AU517" s="18" t="s">
        <v>85</v>
      </c>
    </row>
    <row r="518" s="13" customFormat="1">
      <c r="A518" s="13"/>
      <c r="B518" s="247"/>
      <c r="C518" s="248"/>
      <c r="D518" s="242" t="s">
        <v>184</v>
      </c>
      <c r="E518" s="249" t="s">
        <v>1</v>
      </c>
      <c r="F518" s="250" t="s">
        <v>1599</v>
      </c>
      <c r="G518" s="248"/>
      <c r="H518" s="249" t="s">
        <v>1</v>
      </c>
      <c r="I518" s="251"/>
      <c r="J518" s="248"/>
      <c r="K518" s="248"/>
      <c r="L518" s="252"/>
      <c r="M518" s="253"/>
      <c r="N518" s="254"/>
      <c r="O518" s="254"/>
      <c r="P518" s="254"/>
      <c r="Q518" s="254"/>
      <c r="R518" s="254"/>
      <c r="S518" s="254"/>
      <c r="T518" s="25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6" t="s">
        <v>184</v>
      </c>
      <c r="AU518" s="256" t="s">
        <v>85</v>
      </c>
      <c r="AV518" s="13" t="s">
        <v>21</v>
      </c>
      <c r="AW518" s="13" t="s">
        <v>34</v>
      </c>
      <c r="AX518" s="13" t="s">
        <v>77</v>
      </c>
      <c r="AY518" s="256" t="s">
        <v>173</v>
      </c>
    </row>
    <row r="519" s="14" customFormat="1">
      <c r="A519" s="14"/>
      <c r="B519" s="257"/>
      <c r="C519" s="258"/>
      <c r="D519" s="242" t="s">
        <v>184</v>
      </c>
      <c r="E519" s="259" t="s">
        <v>1</v>
      </c>
      <c r="F519" s="260" t="s">
        <v>1600</v>
      </c>
      <c r="G519" s="258"/>
      <c r="H519" s="261">
        <v>2</v>
      </c>
      <c r="I519" s="262"/>
      <c r="J519" s="258"/>
      <c r="K519" s="258"/>
      <c r="L519" s="263"/>
      <c r="M519" s="264"/>
      <c r="N519" s="265"/>
      <c r="O519" s="265"/>
      <c r="P519" s="265"/>
      <c r="Q519" s="265"/>
      <c r="R519" s="265"/>
      <c r="S519" s="265"/>
      <c r="T519" s="26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7" t="s">
        <v>184</v>
      </c>
      <c r="AU519" s="267" t="s">
        <v>85</v>
      </c>
      <c r="AV519" s="14" t="s">
        <v>85</v>
      </c>
      <c r="AW519" s="14" t="s">
        <v>34</v>
      </c>
      <c r="AX519" s="14" t="s">
        <v>21</v>
      </c>
      <c r="AY519" s="267" t="s">
        <v>173</v>
      </c>
    </row>
    <row r="520" s="2" customFormat="1" ht="33" customHeight="1">
      <c r="A520" s="39"/>
      <c r="B520" s="40"/>
      <c r="C520" s="291" t="s">
        <v>653</v>
      </c>
      <c r="D520" s="291" t="s">
        <v>295</v>
      </c>
      <c r="E520" s="292" t="s">
        <v>1601</v>
      </c>
      <c r="F520" s="293" t="s">
        <v>1602</v>
      </c>
      <c r="G520" s="294" t="s">
        <v>516</v>
      </c>
      <c r="H520" s="295">
        <v>4</v>
      </c>
      <c r="I520" s="296"/>
      <c r="J520" s="297">
        <f>ROUND(I520*H520,2)</f>
        <v>0</v>
      </c>
      <c r="K520" s="293" t="s">
        <v>179</v>
      </c>
      <c r="L520" s="298"/>
      <c r="M520" s="299" t="s">
        <v>1</v>
      </c>
      <c r="N520" s="300" t="s">
        <v>42</v>
      </c>
      <c r="O520" s="92"/>
      <c r="P520" s="238">
        <f>O520*H520</f>
        <v>0</v>
      </c>
      <c r="Q520" s="238">
        <v>6.0000000000000002E-05</v>
      </c>
      <c r="R520" s="238">
        <f>Q520*H520</f>
        <v>0.00024000000000000001</v>
      </c>
      <c r="S520" s="238">
        <v>0</v>
      </c>
      <c r="T520" s="23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40" t="s">
        <v>238</v>
      </c>
      <c r="AT520" s="240" t="s">
        <v>295</v>
      </c>
      <c r="AU520" s="240" t="s">
        <v>85</v>
      </c>
      <c r="AY520" s="18" t="s">
        <v>173</v>
      </c>
      <c r="BE520" s="241">
        <f>IF(N520="základní",J520,0)</f>
        <v>0</v>
      </c>
      <c r="BF520" s="241">
        <f>IF(N520="snížená",J520,0)</f>
        <v>0</v>
      </c>
      <c r="BG520" s="241">
        <f>IF(N520="zákl. přenesená",J520,0)</f>
        <v>0</v>
      </c>
      <c r="BH520" s="241">
        <f>IF(N520="sníž. přenesená",J520,0)</f>
        <v>0</v>
      </c>
      <c r="BI520" s="241">
        <f>IF(N520="nulová",J520,0)</f>
        <v>0</v>
      </c>
      <c r="BJ520" s="18" t="s">
        <v>21</v>
      </c>
      <c r="BK520" s="241">
        <f>ROUND(I520*H520,2)</f>
        <v>0</v>
      </c>
      <c r="BL520" s="18" t="s">
        <v>180</v>
      </c>
      <c r="BM520" s="240" t="s">
        <v>1603</v>
      </c>
    </row>
    <row r="521" s="2" customFormat="1">
      <c r="A521" s="39"/>
      <c r="B521" s="40"/>
      <c r="C521" s="41"/>
      <c r="D521" s="242" t="s">
        <v>182</v>
      </c>
      <c r="E521" s="41"/>
      <c r="F521" s="243" t="s">
        <v>1602</v>
      </c>
      <c r="G521" s="41"/>
      <c r="H521" s="41"/>
      <c r="I521" s="244"/>
      <c r="J521" s="41"/>
      <c r="K521" s="41"/>
      <c r="L521" s="45"/>
      <c r="M521" s="245"/>
      <c r="N521" s="246"/>
      <c r="O521" s="92"/>
      <c r="P521" s="92"/>
      <c r="Q521" s="92"/>
      <c r="R521" s="92"/>
      <c r="S521" s="92"/>
      <c r="T521" s="93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182</v>
      </c>
      <c r="AU521" s="18" t="s">
        <v>85</v>
      </c>
    </row>
    <row r="522" s="13" customFormat="1">
      <c r="A522" s="13"/>
      <c r="B522" s="247"/>
      <c r="C522" s="248"/>
      <c r="D522" s="242" t="s">
        <v>184</v>
      </c>
      <c r="E522" s="249" t="s">
        <v>1</v>
      </c>
      <c r="F522" s="250" t="s">
        <v>1604</v>
      </c>
      <c r="G522" s="248"/>
      <c r="H522" s="249" t="s">
        <v>1</v>
      </c>
      <c r="I522" s="251"/>
      <c r="J522" s="248"/>
      <c r="K522" s="248"/>
      <c r="L522" s="252"/>
      <c r="M522" s="253"/>
      <c r="N522" s="254"/>
      <c r="O522" s="254"/>
      <c r="P522" s="254"/>
      <c r="Q522" s="254"/>
      <c r="R522" s="254"/>
      <c r="S522" s="254"/>
      <c r="T522" s="255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6" t="s">
        <v>184</v>
      </c>
      <c r="AU522" s="256" t="s">
        <v>85</v>
      </c>
      <c r="AV522" s="13" t="s">
        <v>21</v>
      </c>
      <c r="AW522" s="13" t="s">
        <v>34</v>
      </c>
      <c r="AX522" s="13" t="s">
        <v>77</v>
      </c>
      <c r="AY522" s="256" t="s">
        <v>173</v>
      </c>
    </row>
    <row r="523" s="14" customFormat="1">
      <c r="A523" s="14"/>
      <c r="B523" s="257"/>
      <c r="C523" s="258"/>
      <c r="D523" s="242" t="s">
        <v>184</v>
      </c>
      <c r="E523" s="259" t="s">
        <v>1</v>
      </c>
      <c r="F523" s="260" t="s">
        <v>1600</v>
      </c>
      <c r="G523" s="258"/>
      <c r="H523" s="261">
        <v>2</v>
      </c>
      <c r="I523" s="262"/>
      <c r="J523" s="258"/>
      <c r="K523" s="258"/>
      <c r="L523" s="263"/>
      <c r="M523" s="264"/>
      <c r="N523" s="265"/>
      <c r="O523" s="265"/>
      <c r="P523" s="265"/>
      <c r="Q523" s="265"/>
      <c r="R523" s="265"/>
      <c r="S523" s="265"/>
      <c r="T523" s="266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7" t="s">
        <v>184</v>
      </c>
      <c r="AU523" s="267" t="s">
        <v>85</v>
      </c>
      <c r="AV523" s="14" t="s">
        <v>85</v>
      </c>
      <c r="AW523" s="14" t="s">
        <v>34</v>
      </c>
      <c r="AX523" s="14" t="s">
        <v>77</v>
      </c>
      <c r="AY523" s="267" t="s">
        <v>173</v>
      </c>
    </row>
    <row r="524" s="13" customFormat="1">
      <c r="A524" s="13"/>
      <c r="B524" s="247"/>
      <c r="C524" s="248"/>
      <c r="D524" s="242" t="s">
        <v>184</v>
      </c>
      <c r="E524" s="249" t="s">
        <v>1</v>
      </c>
      <c r="F524" s="250" t="s">
        <v>1605</v>
      </c>
      <c r="G524" s="248"/>
      <c r="H524" s="249" t="s">
        <v>1</v>
      </c>
      <c r="I524" s="251"/>
      <c r="J524" s="248"/>
      <c r="K524" s="248"/>
      <c r="L524" s="252"/>
      <c r="M524" s="253"/>
      <c r="N524" s="254"/>
      <c r="O524" s="254"/>
      <c r="P524" s="254"/>
      <c r="Q524" s="254"/>
      <c r="R524" s="254"/>
      <c r="S524" s="254"/>
      <c r="T524" s="25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6" t="s">
        <v>184</v>
      </c>
      <c r="AU524" s="256" t="s">
        <v>85</v>
      </c>
      <c r="AV524" s="13" t="s">
        <v>21</v>
      </c>
      <c r="AW524" s="13" t="s">
        <v>34</v>
      </c>
      <c r="AX524" s="13" t="s">
        <v>77</v>
      </c>
      <c r="AY524" s="256" t="s">
        <v>173</v>
      </c>
    </row>
    <row r="525" s="14" customFormat="1">
      <c r="A525" s="14"/>
      <c r="B525" s="257"/>
      <c r="C525" s="258"/>
      <c r="D525" s="242" t="s">
        <v>184</v>
      </c>
      <c r="E525" s="259" t="s">
        <v>1</v>
      </c>
      <c r="F525" s="260" t="s">
        <v>1600</v>
      </c>
      <c r="G525" s="258"/>
      <c r="H525" s="261">
        <v>2</v>
      </c>
      <c r="I525" s="262"/>
      <c r="J525" s="258"/>
      <c r="K525" s="258"/>
      <c r="L525" s="263"/>
      <c r="M525" s="264"/>
      <c r="N525" s="265"/>
      <c r="O525" s="265"/>
      <c r="P525" s="265"/>
      <c r="Q525" s="265"/>
      <c r="R525" s="265"/>
      <c r="S525" s="265"/>
      <c r="T525" s="26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7" t="s">
        <v>184</v>
      </c>
      <c r="AU525" s="267" t="s">
        <v>85</v>
      </c>
      <c r="AV525" s="14" t="s">
        <v>85</v>
      </c>
      <c r="AW525" s="14" t="s">
        <v>34</v>
      </c>
      <c r="AX525" s="14" t="s">
        <v>77</v>
      </c>
      <c r="AY525" s="267" t="s">
        <v>173</v>
      </c>
    </row>
    <row r="526" s="15" customFormat="1">
      <c r="A526" s="15"/>
      <c r="B526" s="268"/>
      <c r="C526" s="269"/>
      <c r="D526" s="242" t="s">
        <v>184</v>
      </c>
      <c r="E526" s="270" t="s">
        <v>1</v>
      </c>
      <c r="F526" s="271" t="s">
        <v>187</v>
      </c>
      <c r="G526" s="269"/>
      <c r="H526" s="272">
        <v>4</v>
      </c>
      <c r="I526" s="273"/>
      <c r="J526" s="269"/>
      <c r="K526" s="269"/>
      <c r="L526" s="274"/>
      <c r="M526" s="275"/>
      <c r="N526" s="276"/>
      <c r="O526" s="276"/>
      <c r="P526" s="276"/>
      <c r="Q526" s="276"/>
      <c r="R526" s="276"/>
      <c r="S526" s="276"/>
      <c r="T526" s="277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8" t="s">
        <v>184</v>
      </c>
      <c r="AU526" s="278" t="s">
        <v>85</v>
      </c>
      <c r="AV526" s="15" t="s">
        <v>180</v>
      </c>
      <c r="AW526" s="15" t="s">
        <v>34</v>
      </c>
      <c r="AX526" s="15" t="s">
        <v>21</v>
      </c>
      <c r="AY526" s="278" t="s">
        <v>173</v>
      </c>
    </row>
    <row r="527" s="2" customFormat="1">
      <c r="A527" s="39"/>
      <c r="B527" s="40"/>
      <c r="C527" s="229" t="s">
        <v>659</v>
      </c>
      <c r="D527" s="229" t="s">
        <v>175</v>
      </c>
      <c r="E527" s="230" t="s">
        <v>1606</v>
      </c>
      <c r="F527" s="231" t="s">
        <v>1607</v>
      </c>
      <c r="G527" s="232" t="s">
        <v>516</v>
      </c>
      <c r="H527" s="233">
        <v>2</v>
      </c>
      <c r="I527" s="234"/>
      <c r="J527" s="235">
        <f>ROUND(I527*H527,2)</f>
        <v>0</v>
      </c>
      <c r="K527" s="231" t="s">
        <v>1</v>
      </c>
      <c r="L527" s="45"/>
      <c r="M527" s="236" t="s">
        <v>1</v>
      </c>
      <c r="N527" s="237" t="s">
        <v>42</v>
      </c>
      <c r="O527" s="92"/>
      <c r="P527" s="238">
        <f>O527*H527</f>
        <v>0</v>
      </c>
      <c r="Q527" s="238">
        <v>0</v>
      </c>
      <c r="R527" s="238">
        <f>Q527*H527</f>
        <v>0</v>
      </c>
      <c r="S527" s="238">
        <v>0</v>
      </c>
      <c r="T527" s="239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40" t="s">
        <v>180</v>
      </c>
      <c r="AT527" s="240" t="s">
        <v>175</v>
      </c>
      <c r="AU527" s="240" t="s">
        <v>85</v>
      </c>
      <c r="AY527" s="18" t="s">
        <v>173</v>
      </c>
      <c r="BE527" s="241">
        <f>IF(N527="základní",J527,0)</f>
        <v>0</v>
      </c>
      <c r="BF527" s="241">
        <f>IF(N527="snížená",J527,0)</f>
        <v>0</v>
      </c>
      <c r="BG527" s="241">
        <f>IF(N527="zákl. přenesená",J527,0)</f>
        <v>0</v>
      </c>
      <c r="BH527" s="241">
        <f>IF(N527="sníž. přenesená",J527,0)</f>
        <v>0</v>
      </c>
      <c r="BI527" s="241">
        <f>IF(N527="nulová",J527,0)</f>
        <v>0</v>
      </c>
      <c r="BJ527" s="18" t="s">
        <v>21</v>
      </c>
      <c r="BK527" s="241">
        <f>ROUND(I527*H527,2)</f>
        <v>0</v>
      </c>
      <c r="BL527" s="18" t="s">
        <v>180</v>
      </c>
      <c r="BM527" s="240" t="s">
        <v>1608</v>
      </c>
    </row>
    <row r="528" s="2" customFormat="1">
      <c r="A528" s="39"/>
      <c r="B528" s="40"/>
      <c r="C528" s="41"/>
      <c r="D528" s="242" t="s">
        <v>182</v>
      </c>
      <c r="E528" s="41"/>
      <c r="F528" s="243" t="s">
        <v>1609</v>
      </c>
      <c r="G528" s="41"/>
      <c r="H528" s="41"/>
      <c r="I528" s="244"/>
      <c r="J528" s="41"/>
      <c r="K528" s="41"/>
      <c r="L528" s="45"/>
      <c r="M528" s="245"/>
      <c r="N528" s="246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182</v>
      </c>
      <c r="AU528" s="18" t="s">
        <v>85</v>
      </c>
    </row>
    <row r="529" s="2" customFormat="1">
      <c r="A529" s="39"/>
      <c r="B529" s="40"/>
      <c r="C529" s="41"/>
      <c r="D529" s="242" t="s">
        <v>197</v>
      </c>
      <c r="E529" s="41"/>
      <c r="F529" s="279" t="s">
        <v>1610</v>
      </c>
      <c r="G529" s="41"/>
      <c r="H529" s="41"/>
      <c r="I529" s="244"/>
      <c r="J529" s="41"/>
      <c r="K529" s="41"/>
      <c r="L529" s="45"/>
      <c r="M529" s="245"/>
      <c r="N529" s="246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197</v>
      </c>
      <c r="AU529" s="18" t="s">
        <v>85</v>
      </c>
    </row>
    <row r="530" s="13" customFormat="1">
      <c r="A530" s="13"/>
      <c r="B530" s="247"/>
      <c r="C530" s="248"/>
      <c r="D530" s="242" t="s">
        <v>184</v>
      </c>
      <c r="E530" s="249" t="s">
        <v>1</v>
      </c>
      <c r="F530" s="250" t="s">
        <v>1611</v>
      </c>
      <c r="G530" s="248"/>
      <c r="H530" s="249" t="s">
        <v>1</v>
      </c>
      <c r="I530" s="251"/>
      <c r="J530" s="248"/>
      <c r="K530" s="248"/>
      <c r="L530" s="252"/>
      <c r="M530" s="253"/>
      <c r="N530" s="254"/>
      <c r="O530" s="254"/>
      <c r="P530" s="254"/>
      <c r="Q530" s="254"/>
      <c r="R530" s="254"/>
      <c r="S530" s="254"/>
      <c r="T530" s="25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6" t="s">
        <v>184</v>
      </c>
      <c r="AU530" s="256" t="s">
        <v>85</v>
      </c>
      <c r="AV530" s="13" t="s">
        <v>21</v>
      </c>
      <c r="AW530" s="13" t="s">
        <v>34</v>
      </c>
      <c r="AX530" s="13" t="s">
        <v>77</v>
      </c>
      <c r="AY530" s="256" t="s">
        <v>173</v>
      </c>
    </row>
    <row r="531" s="14" customFormat="1">
      <c r="A531" s="14"/>
      <c r="B531" s="257"/>
      <c r="C531" s="258"/>
      <c r="D531" s="242" t="s">
        <v>184</v>
      </c>
      <c r="E531" s="259" t="s">
        <v>1</v>
      </c>
      <c r="F531" s="260" t="s">
        <v>85</v>
      </c>
      <c r="G531" s="258"/>
      <c r="H531" s="261">
        <v>2</v>
      </c>
      <c r="I531" s="262"/>
      <c r="J531" s="258"/>
      <c r="K531" s="258"/>
      <c r="L531" s="263"/>
      <c r="M531" s="264"/>
      <c r="N531" s="265"/>
      <c r="O531" s="265"/>
      <c r="P531" s="265"/>
      <c r="Q531" s="265"/>
      <c r="R531" s="265"/>
      <c r="S531" s="265"/>
      <c r="T531" s="266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7" t="s">
        <v>184</v>
      </c>
      <c r="AU531" s="267" t="s">
        <v>85</v>
      </c>
      <c r="AV531" s="14" t="s">
        <v>85</v>
      </c>
      <c r="AW531" s="14" t="s">
        <v>34</v>
      </c>
      <c r="AX531" s="14" t="s">
        <v>77</v>
      </c>
      <c r="AY531" s="267" t="s">
        <v>173</v>
      </c>
    </row>
    <row r="532" s="15" customFormat="1">
      <c r="A532" s="15"/>
      <c r="B532" s="268"/>
      <c r="C532" s="269"/>
      <c r="D532" s="242" t="s">
        <v>184</v>
      </c>
      <c r="E532" s="270" t="s">
        <v>1</v>
      </c>
      <c r="F532" s="271" t="s">
        <v>187</v>
      </c>
      <c r="G532" s="269"/>
      <c r="H532" s="272">
        <v>2</v>
      </c>
      <c r="I532" s="273"/>
      <c r="J532" s="269"/>
      <c r="K532" s="269"/>
      <c r="L532" s="274"/>
      <c r="M532" s="275"/>
      <c r="N532" s="276"/>
      <c r="O532" s="276"/>
      <c r="P532" s="276"/>
      <c r="Q532" s="276"/>
      <c r="R532" s="276"/>
      <c r="S532" s="276"/>
      <c r="T532" s="277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78" t="s">
        <v>184</v>
      </c>
      <c r="AU532" s="278" t="s">
        <v>85</v>
      </c>
      <c r="AV532" s="15" t="s">
        <v>180</v>
      </c>
      <c r="AW532" s="15" t="s">
        <v>34</v>
      </c>
      <c r="AX532" s="15" t="s">
        <v>21</v>
      </c>
      <c r="AY532" s="278" t="s">
        <v>173</v>
      </c>
    </row>
    <row r="533" s="12" customFormat="1" ht="22.8" customHeight="1">
      <c r="A533" s="12"/>
      <c r="B533" s="213"/>
      <c r="C533" s="214"/>
      <c r="D533" s="215" t="s">
        <v>76</v>
      </c>
      <c r="E533" s="227" t="s">
        <v>248</v>
      </c>
      <c r="F533" s="227" t="s">
        <v>537</v>
      </c>
      <c r="G533" s="214"/>
      <c r="H533" s="214"/>
      <c r="I533" s="217"/>
      <c r="J533" s="228">
        <f>BK533</f>
        <v>0</v>
      </c>
      <c r="K533" s="214"/>
      <c r="L533" s="219"/>
      <c r="M533" s="220"/>
      <c r="N533" s="221"/>
      <c r="O533" s="221"/>
      <c r="P533" s="222">
        <f>SUM(P534:P697)</f>
        <v>0</v>
      </c>
      <c r="Q533" s="221"/>
      <c r="R533" s="222">
        <f>SUM(R534:R697)</f>
        <v>21.774921534598001</v>
      </c>
      <c r="S533" s="221"/>
      <c r="T533" s="223">
        <f>SUM(T534:T697)</f>
        <v>134.23068000000004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24" t="s">
        <v>21</v>
      </c>
      <c r="AT533" s="225" t="s">
        <v>76</v>
      </c>
      <c r="AU533" s="225" t="s">
        <v>21</v>
      </c>
      <c r="AY533" s="224" t="s">
        <v>173</v>
      </c>
      <c r="BK533" s="226">
        <f>SUM(BK534:BK697)</f>
        <v>0</v>
      </c>
    </row>
    <row r="534" s="2" customFormat="1" ht="16.5" customHeight="1">
      <c r="A534" s="39"/>
      <c r="B534" s="40"/>
      <c r="C534" s="229" t="s">
        <v>665</v>
      </c>
      <c r="D534" s="229" t="s">
        <v>175</v>
      </c>
      <c r="E534" s="230" t="s">
        <v>1612</v>
      </c>
      <c r="F534" s="231" t="s">
        <v>1613</v>
      </c>
      <c r="G534" s="232" t="s">
        <v>194</v>
      </c>
      <c r="H534" s="233">
        <v>16.684999999999999</v>
      </c>
      <c r="I534" s="234"/>
      <c r="J534" s="235">
        <f>ROUND(I534*H534,2)</f>
        <v>0</v>
      </c>
      <c r="K534" s="231" t="s">
        <v>179</v>
      </c>
      <c r="L534" s="45"/>
      <c r="M534" s="236" t="s">
        <v>1</v>
      </c>
      <c r="N534" s="237" t="s">
        <v>42</v>
      </c>
      <c r="O534" s="92"/>
      <c r="P534" s="238">
        <f>O534*H534</f>
        <v>0</v>
      </c>
      <c r="Q534" s="238">
        <v>0.00117</v>
      </c>
      <c r="R534" s="238">
        <f>Q534*H534</f>
        <v>0.019521449999999999</v>
      </c>
      <c r="S534" s="238">
        <v>0</v>
      </c>
      <c r="T534" s="23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0" t="s">
        <v>180</v>
      </c>
      <c r="AT534" s="240" t="s">
        <v>175</v>
      </c>
      <c r="AU534" s="240" t="s">
        <v>85</v>
      </c>
      <c r="AY534" s="18" t="s">
        <v>173</v>
      </c>
      <c r="BE534" s="241">
        <f>IF(N534="základní",J534,0)</f>
        <v>0</v>
      </c>
      <c r="BF534" s="241">
        <f>IF(N534="snížená",J534,0)</f>
        <v>0</v>
      </c>
      <c r="BG534" s="241">
        <f>IF(N534="zákl. přenesená",J534,0)</f>
        <v>0</v>
      </c>
      <c r="BH534" s="241">
        <f>IF(N534="sníž. přenesená",J534,0)</f>
        <v>0</v>
      </c>
      <c r="BI534" s="241">
        <f>IF(N534="nulová",J534,0)</f>
        <v>0</v>
      </c>
      <c r="BJ534" s="18" t="s">
        <v>21</v>
      </c>
      <c r="BK534" s="241">
        <f>ROUND(I534*H534,2)</f>
        <v>0</v>
      </c>
      <c r="BL534" s="18" t="s">
        <v>180</v>
      </c>
      <c r="BM534" s="240" t="s">
        <v>1614</v>
      </c>
    </row>
    <row r="535" s="2" customFormat="1">
      <c r="A535" s="39"/>
      <c r="B535" s="40"/>
      <c r="C535" s="41"/>
      <c r="D535" s="242" t="s">
        <v>182</v>
      </c>
      <c r="E535" s="41"/>
      <c r="F535" s="243" t="s">
        <v>1615</v>
      </c>
      <c r="G535" s="41"/>
      <c r="H535" s="41"/>
      <c r="I535" s="244"/>
      <c r="J535" s="41"/>
      <c r="K535" s="41"/>
      <c r="L535" s="45"/>
      <c r="M535" s="245"/>
      <c r="N535" s="246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182</v>
      </c>
      <c r="AU535" s="18" t="s">
        <v>85</v>
      </c>
    </row>
    <row r="536" s="13" customFormat="1">
      <c r="A536" s="13"/>
      <c r="B536" s="247"/>
      <c r="C536" s="248"/>
      <c r="D536" s="242" t="s">
        <v>184</v>
      </c>
      <c r="E536" s="249" t="s">
        <v>1</v>
      </c>
      <c r="F536" s="250" t="s">
        <v>1508</v>
      </c>
      <c r="G536" s="248"/>
      <c r="H536" s="249" t="s">
        <v>1</v>
      </c>
      <c r="I536" s="251"/>
      <c r="J536" s="248"/>
      <c r="K536" s="248"/>
      <c r="L536" s="252"/>
      <c r="M536" s="253"/>
      <c r="N536" s="254"/>
      <c r="O536" s="254"/>
      <c r="P536" s="254"/>
      <c r="Q536" s="254"/>
      <c r="R536" s="254"/>
      <c r="S536" s="254"/>
      <c r="T536" s="25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6" t="s">
        <v>184</v>
      </c>
      <c r="AU536" s="256" t="s">
        <v>85</v>
      </c>
      <c r="AV536" s="13" t="s">
        <v>21</v>
      </c>
      <c r="AW536" s="13" t="s">
        <v>34</v>
      </c>
      <c r="AX536" s="13" t="s">
        <v>77</v>
      </c>
      <c r="AY536" s="256" t="s">
        <v>173</v>
      </c>
    </row>
    <row r="537" s="14" customFormat="1">
      <c r="A537" s="14"/>
      <c r="B537" s="257"/>
      <c r="C537" s="258"/>
      <c r="D537" s="242" t="s">
        <v>184</v>
      </c>
      <c r="E537" s="259" t="s">
        <v>1</v>
      </c>
      <c r="F537" s="260" t="s">
        <v>1616</v>
      </c>
      <c r="G537" s="258"/>
      <c r="H537" s="261">
        <v>10.885</v>
      </c>
      <c r="I537" s="262"/>
      <c r="J537" s="258"/>
      <c r="K537" s="258"/>
      <c r="L537" s="263"/>
      <c r="M537" s="264"/>
      <c r="N537" s="265"/>
      <c r="O537" s="265"/>
      <c r="P537" s="265"/>
      <c r="Q537" s="265"/>
      <c r="R537" s="265"/>
      <c r="S537" s="265"/>
      <c r="T537" s="266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7" t="s">
        <v>184</v>
      </c>
      <c r="AU537" s="267" t="s">
        <v>85</v>
      </c>
      <c r="AV537" s="14" t="s">
        <v>85</v>
      </c>
      <c r="AW537" s="14" t="s">
        <v>34</v>
      </c>
      <c r="AX537" s="14" t="s">
        <v>77</v>
      </c>
      <c r="AY537" s="267" t="s">
        <v>173</v>
      </c>
    </row>
    <row r="538" s="13" customFormat="1">
      <c r="A538" s="13"/>
      <c r="B538" s="247"/>
      <c r="C538" s="248"/>
      <c r="D538" s="242" t="s">
        <v>184</v>
      </c>
      <c r="E538" s="249" t="s">
        <v>1</v>
      </c>
      <c r="F538" s="250" t="s">
        <v>185</v>
      </c>
      <c r="G538" s="248"/>
      <c r="H538" s="249" t="s">
        <v>1</v>
      </c>
      <c r="I538" s="251"/>
      <c r="J538" s="248"/>
      <c r="K538" s="248"/>
      <c r="L538" s="252"/>
      <c r="M538" s="253"/>
      <c r="N538" s="254"/>
      <c r="O538" s="254"/>
      <c r="P538" s="254"/>
      <c r="Q538" s="254"/>
      <c r="R538" s="254"/>
      <c r="S538" s="254"/>
      <c r="T538" s="25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6" t="s">
        <v>184</v>
      </c>
      <c r="AU538" s="256" t="s">
        <v>85</v>
      </c>
      <c r="AV538" s="13" t="s">
        <v>21</v>
      </c>
      <c r="AW538" s="13" t="s">
        <v>34</v>
      </c>
      <c r="AX538" s="13" t="s">
        <v>77</v>
      </c>
      <c r="AY538" s="256" t="s">
        <v>173</v>
      </c>
    </row>
    <row r="539" s="14" customFormat="1">
      <c r="A539" s="14"/>
      <c r="B539" s="257"/>
      <c r="C539" s="258"/>
      <c r="D539" s="242" t="s">
        <v>184</v>
      </c>
      <c r="E539" s="259" t="s">
        <v>1</v>
      </c>
      <c r="F539" s="260" t="s">
        <v>1617</v>
      </c>
      <c r="G539" s="258"/>
      <c r="H539" s="261">
        <v>5.7999999999999998</v>
      </c>
      <c r="I539" s="262"/>
      <c r="J539" s="258"/>
      <c r="K539" s="258"/>
      <c r="L539" s="263"/>
      <c r="M539" s="264"/>
      <c r="N539" s="265"/>
      <c r="O539" s="265"/>
      <c r="P539" s="265"/>
      <c r="Q539" s="265"/>
      <c r="R539" s="265"/>
      <c r="S539" s="265"/>
      <c r="T539" s="26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7" t="s">
        <v>184</v>
      </c>
      <c r="AU539" s="267" t="s">
        <v>85</v>
      </c>
      <c r="AV539" s="14" t="s">
        <v>85</v>
      </c>
      <c r="AW539" s="14" t="s">
        <v>34</v>
      </c>
      <c r="AX539" s="14" t="s">
        <v>77</v>
      </c>
      <c r="AY539" s="267" t="s">
        <v>173</v>
      </c>
    </row>
    <row r="540" s="15" customFormat="1">
      <c r="A540" s="15"/>
      <c r="B540" s="268"/>
      <c r="C540" s="269"/>
      <c r="D540" s="242" t="s">
        <v>184</v>
      </c>
      <c r="E540" s="270" t="s">
        <v>1</v>
      </c>
      <c r="F540" s="271" t="s">
        <v>187</v>
      </c>
      <c r="G540" s="269"/>
      <c r="H540" s="272">
        <v>16.684999999999999</v>
      </c>
      <c r="I540" s="273"/>
      <c r="J540" s="269"/>
      <c r="K540" s="269"/>
      <c r="L540" s="274"/>
      <c r="M540" s="275"/>
      <c r="N540" s="276"/>
      <c r="O540" s="276"/>
      <c r="P540" s="276"/>
      <c r="Q540" s="276"/>
      <c r="R540" s="276"/>
      <c r="S540" s="276"/>
      <c r="T540" s="277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78" t="s">
        <v>184</v>
      </c>
      <c r="AU540" s="278" t="s">
        <v>85</v>
      </c>
      <c r="AV540" s="15" t="s">
        <v>180</v>
      </c>
      <c r="AW540" s="15" t="s">
        <v>34</v>
      </c>
      <c r="AX540" s="15" t="s">
        <v>21</v>
      </c>
      <c r="AY540" s="278" t="s">
        <v>173</v>
      </c>
    </row>
    <row r="541" s="2" customFormat="1" ht="16.5" customHeight="1">
      <c r="A541" s="39"/>
      <c r="B541" s="40"/>
      <c r="C541" s="229" t="s">
        <v>670</v>
      </c>
      <c r="D541" s="229" t="s">
        <v>175</v>
      </c>
      <c r="E541" s="230" t="s">
        <v>1618</v>
      </c>
      <c r="F541" s="231" t="s">
        <v>1619</v>
      </c>
      <c r="G541" s="232" t="s">
        <v>194</v>
      </c>
      <c r="H541" s="233">
        <v>16.684999999999999</v>
      </c>
      <c r="I541" s="234"/>
      <c r="J541" s="235">
        <f>ROUND(I541*H541,2)</f>
        <v>0</v>
      </c>
      <c r="K541" s="231" t="s">
        <v>179</v>
      </c>
      <c r="L541" s="45"/>
      <c r="M541" s="236" t="s">
        <v>1</v>
      </c>
      <c r="N541" s="237" t="s">
        <v>42</v>
      </c>
      <c r="O541" s="92"/>
      <c r="P541" s="238">
        <f>O541*H541</f>
        <v>0</v>
      </c>
      <c r="Q541" s="238">
        <v>0.00058049999999999996</v>
      </c>
      <c r="R541" s="238">
        <f>Q541*H541</f>
        <v>0.0096856424999999993</v>
      </c>
      <c r="S541" s="238">
        <v>0</v>
      </c>
      <c r="T541" s="239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40" t="s">
        <v>180</v>
      </c>
      <c r="AT541" s="240" t="s">
        <v>175</v>
      </c>
      <c r="AU541" s="240" t="s">
        <v>85</v>
      </c>
      <c r="AY541" s="18" t="s">
        <v>173</v>
      </c>
      <c r="BE541" s="241">
        <f>IF(N541="základní",J541,0)</f>
        <v>0</v>
      </c>
      <c r="BF541" s="241">
        <f>IF(N541="snížená",J541,0)</f>
        <v>0</v>
      </c>
      <c r="BG541" s="241">
        <f>IF(N541="zákl. přenesená",J541,0)</f>
        <v>0</v>
      </c>
      <c r="BH541" s="241">
        <f>IF(N541="sníž. přenesená",J541,0)</f>
        <v>0</v>
      </c>
      <c r="BI541" s="241">
        <f>IF(N541="nulová",J541,0)</f>
        <v>0</v>
      </c>
      <c r="BJ541" s="18" t="s">
        <v>21</v>
      </c>
      <c r="BK541" s="241">
        <f>ROUND(I541*H541,2)</f>
        <v>0</v>
      </c>
      <c r="BL541" s="18" t="s">
        <v>180</v>
      </c>
      <c r="BM541" s="240" t="s">
        <v>1620</v>
      </c>
    </row>
    <row r="542" s="2" customFormat="1">
      <c r="A542" s="39"/>
      <c r="B542" s="40"/>
      <c r="C542" s="41"/>
      <c r="D542" s="242" t="s">
        <v>182</v>
      </c>
      <c r="E542" s="41"/>
      <c r="F542" s="243" t="s">
        <v>1621</v>
      </c>
      <c r="G542" s="41"/>
      <c r="H542" s="41"/>
      <c r="I542" s="244"/>
      <c r="J542" s="41"/>
      <c r="K542" s="41"/>
      <c r="L542" s="45"/>
      <c r="M542" s="245"/>
      <c r="N542" s="246"/>
      <c r="O542" s="92"/>
      <c r="P542" s="92"/>
      <c r="Q542" s="92"/>
      <c r="R542" s="92"/>
      <c r="S542" s="92"/>
      <c r="T542" s="93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182</v>
      </c>
      <c r="AU542" s="18" t="s">
        <v>85</v>
      </c>
    </row>
    <row r="543" s="13" customFormat="1">
      <c r="A543" s="13"/>
      <c r="B543" s="247"/>
      <c r="C543" s="248"/>
      <c r="D543" s="242" t="s">
        <v>184</v>
      </c>
      <c r="E543" s="249" t="s">
        <v>1</v>
      </c>
      <c r="F543" s="250" t="s">
        <v>1508</v>
      </c>
      <c r="G543" s="248"/>
      <c r="H543" s="249" t="s">
        <v>1</v>
      </c>
      <c r="I543" s="251"/>
      <c r="J543" s="248"/>
      <c r="K543" s="248"/>
      <c r="L543" s="252"/>
      <c r="M543" s="253"/>
      <c r="N543" s="254"/>
      <c r="O543" s="254"/>
      <c r="P543" s="254"/>
      <c r="Q543" s="254"/>
      <c r="R543" s="254"/>
      <c r="S543" s="254"/>
      <c r="T543" s="255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6" t="s">
        <v>184</v>
      </c>
      <c r="AU543" s="256" t="s">
        <v>85</v>
      </c>
      <c r="AV543" s="13" t="s">
        <v>21</v>
      </c>
      <c r="AW543" s="13" t="s">
        <v>34</v>
      </c>
      <c r="AX543" s="13" t="s">
        <v>77</v>
      </c>
      <c r="AY543" s="256" t="s">
        <v>173</v>
      </c>
    </row>
    <row r="544" s="14" customFormat="1">
      <c r="A544" s="14"/>
      <c r="B544" s="257"/>
      <c r="C544" s="258"/>
      <c r="D544" s="242" t="s">
        <v>184</v>
      </c>
      <c r="E544" s="259" t="s">
        <v>1</v>
      </c>
      <c r="F544" s="260" t="s">
        <v>1616</v>
      </c>
      <c r="G544" s="258"/>
      <c r="H544" s="261">
        <v>10.885</v>
      </c>
      <c r="I544" s="262"/>
      <c r="J544" s="258"/>
      <c r="K544" s="258"/>
      <c r="L544" s="263"/>
      <c r="M544" s="264"/>
      <c r="N544" s="265"/>
      <c r="O544" s="265"/>
      <c r="P544" s="265"/>
      <c r="Q544" s="265"/>
      <c r="R544" s="265"/>
      <c r="S544" s="265"/>
      <c r="T544" s="266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7" t="s">
        <v>184</v>
      </c>
      <c r="AU544" s="267" t="s">
        <v>85</v>
      </c>
      <c r="AV544" s="14" t="s">
        <v>85</v>
      </c>
      <c r="AW544" s="14" t="s">
        <v>34</v>
      </c>
      <c r="AX544" s="14" t="s">
        <v>77</v>
      </c>
      <c r="AY544" s="267" t="s">
        <v>173</v>
      </c>
    </row>
    <row r="545" s="13" customFormat="1">
      <c r="A545" s="13"/>
      <c r="B545" s="247"/>
      <c r="C545" s="248"/>
      <c r="D545" s="242" t="s">
        <v>184</v>
      </c>
      <c r="E545" s="249" t="s">
        <v>1</v>
      </c>
      <c r="F545" s="250" t="s">
        <v>185</v>
      </c>
      <c r="G545" s="248"/>
      <c r="H545" s="249" t="s">
        <v>1</v>
      </c>
      <c r="I545" s="251"/>
      <c r="J545" s="248"/>
      <c r="K545" s="248"/>
      <c r="L545" s="252"/>
      <c r="M545" s="253"/>
      <c r="N545" s="254"/>
      <c r="O545" s="254"/>
      <c r="P545" s="254"/>
      <c r="Q545" s="254"/>
      <c r="R545" s="254"/>
      <c r="S545" s="254"/>
      <c r="T545" s="255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6" t="s">
        <v>184</v>
      </c>
      <c r="AU545" s="256" t="s">
        <v>85</v>
      </c>
      <c r="AV545" s="13" t="s">
        <v>21</v>
      </c>
      <c r="AW545" s="13" t="s">
        <v>34</v>
      </c>
      <c r="AX545" s="13" t="s">
        <v>77</v>
      </c>
      <c r="AY545" s="256" t="s">
        <v>173</v>
      </c>
    </row>
    <row r="546" s="14" customFormat="1">
      <c r="A546" s="14"/>
      <c r="B546" s="257"/>
      <c r="C546" s="258"/>
      <c r="D546" s="242" t="s">
        <v>184</v>
      </c>
      <c r="E546" s="259" t="s">
        <v>1</v>
      </c>
      <c r="F546" s="260" t="s">
        <v>1617</v>
      </c>
      <c r="G546" s="258"/>
      <c r="H546" s="261">
        <v>5.7999999999999998</v>
      </c>
      <c r="I546" s="262"/>
      <c r="J546" s="258"/>
      <c r="K546" s="258"/>
      <c r="L546" s="263"/>
      <c r="M546" s="264"/>
      <c r="N546" s="265"/>
      <c r="O546" s="265"/>
      <c r="P546" s="265"/>
      <c r="Q546" s="265"/>
      <c r="R546" s="265"/>
      <c r="S546" s="265"/>
      <c r="T546" s="266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7" t="s">
        <v>184</v>
      </c>
      <c r="AU546" s="267" t="s">
        <v>85</v>
      </c>
      <c r="AV546" s="14" t="s">
        <v>85</v>
      </c>
      <c r="AW546" s="14" t="s">
        <v>34</v>
      </c>
      <c r="AX546" s="14" t="s">
        <v>77</v>
      </c>
      <c r="AY546" s="267" t="s">
        <v>173</v>
      </c>
    </row>
    <row r="547" s="15" customFormat="1">
      <c r="A547" s="15"/>
      <c r="B547" s="268"/>
      <c r="C547" s="269"/>
      <c r="D547" s="242" t="s">
        <v>184</v>
      </c>
      <c r="E547" s="270" t="s">
        <v>1</v>
      </c>
      <c r="F547" s="271" t="s">
        <v>187</v>
      </c>
      <c r="G547" s="269"/>
      <c r="H547" s="272">
        <v>16.684999999999999</v>
      </c>
      <c r="I547" s="273"/>
      <c r="J547" s="269"/>
      <c r="K547" s="269"/>
      <c r="L547" s="274"/>
      <c r="M547" s="275"/>
      <c r="N547" s="276"/>
      <c r="O547" s="276"/>
      <c r="P547" s="276"/>
      <c r="Q547" s="276"/>
      <c r="R547" s="276"/>
      <c r="S547" s="276"/>
      <c r="T547" s="277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8" t="s">
        <v>184</v>
      </c>
      <c r="AU547" s="278" t="s">
        <v>85</v>
      </c>
      <c r="AV547" s="15" t="s">
        <v>180</v>
      </c>
      <c r="AW547" s="15" t="s">
        <v>34</v>
      </c>
      <c r="AX547" s="15" t="s">
        <v>21</v>
      </c>
      <c r="AY547" s="278" t="s">
        <v>173</v>
      </c>
    </row>
    <row r="548" s="2" customFormat="1">
      <c r="A548" s="39"/>
      <c r="B548" s="40"/>
      <c r="C548" s="291" t="s">
        <v>1177</v>
      </c>
      <c r="D548" s="291" t="s">
        <v>295</v>
      </c>
      <c r="E548" s="292" t="s">
        <v>1622</v>
      </c>
      <c r="F548" s="293" t="s">
        <v>1623</v>
      </c>
      <c r="G548" s="294" t="s">
        <v>251</v>
      </c>
      <c r="H548" s="295">
        <v>0.085000000000000006</v>
      </c>
      <c r="I548" s="296"/>
      <c r="J548" s="297">
        <f>ROUND(I548*H548,2)</f>
        <v>0</v>
      </c>
      <c r="K548" s="293" t="s">
        <v>179</v>
      </c>
      <c r="L548" s="298"/>
      <c r="M548" s="299" t="s">
        <v>1</v>
      </c>
      <c r="N548" s="300" t="s">
        <v>42</v>
      </c>
      <c r="O548" s="92"/>
      <c r="P548" s="238">
        <f>O548*H548</f>
        <v>0</v>
      </c>
      <c r="Q548" s="238">
        <v>1</v>
      </c>
      <c r="R548" s="238">
        <f>Q548*H548</f>
        <v>0.085000000000000006</v>
      </c>
      <c r="S548" s="238">
        <v>0</v>
      </c>
      <c r="T548" s="23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40" t="s">
        <v>238</v>
      </c>
      <c r="AT548" s="240" t="s">
        <v>295</v>
      </c>
      <c r="AU548" s="240" t="s">
        <v>85</v>
      </c>
      <c r="AY548" s="18" t="s">
        <v>173</v>
      </c>
      <c r="BE548" s="241">
        <f>IF(N548="základní",J548,0)</f>
        <v>0</v>
      </c>
      <c r="BF548" s="241">
        <f>IF(N548="snížená",J548,0)</f>
        <v>0</v>
      </c>
      <c r="BG548" s="241">
        <f>IF(N548="zákl. přenesená",J548,0)</f>
        <v>0</v>
      </c>
      <c r="BH548" s="241">
        <f>IF(N548="sníž. přenesená",J548,0)</f>
        <v>0</v>
      </c>
      <c r="BI548" s="241">
        <f>IF(N548="nulová",J548,0)</f>
        <v>0</v>
      </c>
      <c r="BJ548" s="18" t="s">
        <v>21</v>
      </c>
      <c r="BK548" s="241">
        <f>ROUND(I548*H548,2)</f>
        <v>0</v>
      </c>
      <c r="BL548" s="18" t="s">
        <v>180</v>
      </c>
      <c r="BM548" s="240" t="s">
        <v>1624</v>
      </c>
    </row>
    <row r="549" s="2" customFormat="1">
      <c r="A549" s="39"/>
      <c r="B549" s="40"/>
      <c r="C549" s="41"/>
      <c r="D549" s="242" t="s">
        <v>182</v>
      </c>
      <c r="E549" s="41"/>
      <c r="F549" s="243" t="s">
        <v>1623</v>
      </c>
      <c r="G549" s="41"/>
      <c r="H549" s="41"/>
      <c r="I549" s="244"/>
      <c r="J549" s="41"/>
      <c r="K549" s="41"/>
      <c r="L549" s="45"/>
      <c r="M549" s="245"/>
      <c r="N549" s="246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182</v>
      </c>
      <c r="AU549" s="18" t="s">
        <v>85</v>
      </c>
    </row>
    <row r="550" s="13" customFormat="1">
      <c r="A550" s="13"/>
      <c r="B550" s="247"/>
      <c r="C550" s="248"/>
      <c r="D550" s="242" t="s">
        <v>184</v>
      </c>
      <c r="E550" s="249" t="s">
        <v>1</v>
      </c>
      <c r="F550" s="250" t="s">
        <v>1625</v>
      </c>
      <c r="G550" s="248"/>
      <c r="H550" s="249" t="s">
        <v>1</v>
      </c>
      <c r="I550" s="251"/>
      <c r="J550" s="248"/>
      <c r="K550" s="248"/>
      <c r="L550" s="252"/>
      <c r="M550" s="253"/>
      <c r="N550" s="254"/>
      <c r="O550" s="254"/>
      <c r="P550" s="254"/>
      <c r="Q550" s="254"/>
      <c r="R550" s="254"/>
      <c r="S550" s="254"/>
      <c r="T550" s="25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6" t="s">
        <v>184</v>
      </c>
      <c r="AU550" s="256" t="s">
        <v>85</v>
      </c>
      <c r="AV550" s="13" t="s">
        <v>21</v>
      </c>
      <c r="AW550" s="13" t="s">
        <v>34</v>
      </c>
      <c r="AX550" s="13" t="s">
        <v>77</v>
      </c>
      <c r="AY550" s="256" t="s">
        <v>173</v>
      </c>
    </row>
    <row r="551" s="14" customFormat="1">
      <c r="A551" s="14"/>
      <c r="B551" s="257"/>
      <c r="C551" s="258"/>
      <c r="D551" s="242" t="s">
        <v>184</v>
      </c>
      <c r="E551" s="259" t="s">
        <v>1</v>
      </c>
      <c r="F551" s="260" t="s">
        <v>1626</v>
      </c>
      <c r="G551" s="258"/>
      <c r="H551" s="261">
        <v>0.085000000000000006</v>
      </c>
      <c r="I551" s="262"/>
      <c r="J551" s="258"/>
      <c r="K551" s="258"/>
      <c r="L551" s="263"/>
      <c r="M551" s="264"/>
      <c r="N551" s="265"/>
      <c r="O551" s="265"/>
      <c r="P551" s="265"/>
      <c r="Q551" s="265"/>
      <c r="R551" s="265"/>
      <c r="S551" s="265"/>
      <c r="T551" s="26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7" t="s">
        <v>184</v>
      </c>
      <c r="AU551" s="267" t="s">
        <v>85</v>
      </c>
      <c r="AV551" s="14" t="s">
        <v>85</v>
      </c>
      <c r="AW551" s="14" t="s">
        <v>34</v>
      </c>
      <c r="AX551" s="14" t="s">
        <v>77</v>
      </c>
      <c r="AY551" s="267" t="s">
        <v>173</v>
      </c>
    </row>
    <row r="552" s="15" customFormat="1">
      <c r="A552" s="15"/>
      <c r="B552" s="268"/>
      <c r="C552" s="269"/>
      <c r="D552" s="242" t="s">
        <v>184</v>
      </c>
      <c r="E552" s="270" t="s">
        <v>1</v>
      </c>
      <c r="F552" s="271" t="s">
        <v>187</v>
      </c>
      <c r="G552" s="269"/>
      <c r="H552" s="272">
        <v>0.085000000000000006</v>
      </c>
      <c r="I552" s="273"/>
      <c r="J552" s="269"/>
      <c r="K552" s="269"/>
      <c r="L552" s="274"/>
      <c r="M552" s="275"/>
      <c r="N552" s="276"/>
      <c r="O552" s="276"/>
      <c r="P552" s="276"/>
      <c r="Q552" s="276"/>
      <c r="R552" s="276"/>
      <c r="S552" s="276"/>
      <c r="T552" s="277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78" t="s">
        <v>184</v>
      </c>
      <c r="AU552" s="278" t="s">
        <v>85</v>
      </c>
      <c r="AV552" s="15" t="s">
        <v>180</v>
      </c>
      <c r="AW552" s="15" t="s">
        <v>34</v>
      </c>
      <c r="AX552" s="15" t="s">
        <v>21</v>
      </c>
      <c r="AY552" s="278" t="s">
        <v>173</v>
      </c>
    </row>
    <row r="553" s="2" customFormat="1">
      <c r="A553" s="39"/>
      <c r="B553" s="40"/>
      <c r="C553" s="291" t="s">
        <v>1181</v>
      </c>
      <c r="D553" s="291" t="s">
        <v>295</v>
      </c>
      <c r="E553" s="292" t="s">
        <v>1627</v>
      </c>
      <c r="F553" s="293" t="s">
        <v>1628</v>
      </c>
      <c r="G553" s="294" t="s">
        <v>251</v>
      </c>
      <c r="H553" s="295">
        <v>0.22900000000000001</v>
      </c>
      <c r="I553" s="296"/>
      <c r="J553" s="297">
        <f>ROUND(I553*H553,2)</f>
        <v>0</v>
      </c>
      <c r="K553" s="293" t="s">
        <v>179</v>
      </c>
      <c r="L553" s="298"/>
      <c r="M553" s="299" t="s">
        <v>1</v>
      </c>
      <c r="N553" s="300" t="s">
        <v>42</v>
      </c>
      <c r="O553" s="92"/>
      <c r="P553" s="238">
        <f>O553*H553</f>
        <v>0</v>
      </c>
      <c r="Q553" s="238">
        <v>1</v>
      </c>
      <c r="R553" s="238">
        <f>Q553*H553</f>
        <v>0.22900000000000001</v>
      </c>
      <c r="S553" s="238">
        <v>0</v>
      </c>
      <c r="T553" s="23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40" t="s">
        <v>238</v>
      </c>
      <c r="AT553" s="240" t="s">
        <v>295</v>
      </c>
      <c r="AU553" s="240" t="s">
        <v>85</v>
      </c>
      <c r="AY553" s="18" t="s">
        <v>173</v>
      </c>
      <c r="BE553" s="241">
        <f>IF(N553="základní",J553,0)</f>
        <v>0</v>
      </c>
      <c r="BF553" s="241">
        <f>IF(N553="snížená",J553,0)</f>
        <v>0</v>
      </c>
      <c r="BG553" s="241">
        <f>IF(N553="zákl. přenesená",J553,0)</f>
        <v>0</v>
      </c>
      <c r="BH553" s="241">
        <f>IF(N553="sníž. přenesená",J553,0)</f>
        <v>0</v>
      </c>
      <c r="BI553" s="241">
        <f>IF(N553="nulová",J553,0)</f>
        <v>0</v>
      </c>
      <c r="BJ553" s="18" t="s">
        <v>21</v>
      </c>
      <c r="BK553" s="241">
        <f>ROUND(I553*H553,2)</f>
        <v>0</v>
      </c>
      <c r="BL553" s="18" t="s">
        <v>180</v>
      </c>
      <c r="BM553" s="240" t="s">
        <v>1629</v>
      </c>
    </row>
    <row r="554" s="2" customFormat="1">
      <c r="A554" s="39"/>
      <c r="B554" s="40"/>
      <c r="C554" s="41"/>
      <c r="D554" s="242" t="s">
        <v>182</v>
      </c>
      <c r="E554" s="41"/>
      <c r="F554" s="243" t="s">
        <v>1628</v>
      </c>
      <c r="G554" s="41"/>
      <c r="H554" s="41"/>
      <c r="I554" s="244"/>
      <c r="J554" s="41"/>
      <c r="K554" s="41"/>
      <c r="L554" s="45"/>
      <c r="M554" s="245"/>
      <c r="N554" s="246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182</v>
      </c>
      <c r="AU554" s="18" t="s">
        <v>85</v>
      </c>
    </row>
    <row r="555" s="2" customFormat="1">
      <c r="A555" s="39"/>
      <c r="B555" s="40"/>
      <c r="C555" s="41"/>
      <c r="D555" s="242" t="s">
        <v>197</v>
      </c>
      <c r="E555" s="41"/>
      <c r="F555" s="279" t="s">
        <v>1630</v>
      </c>
      <c r="G555" s="41"/>
      <c r="H555" s="41"/>
      <c r="I555" s="244"/>
      <c r="J555" s="41"/>
      <c r="K555" s="41"/>
      <c r="L555" s="45"/>
      <c r="M555" s="245"/>
      <c r="N555" s="246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197</v>
      </c>
      <c r="AU555" s="18" t="s">
        <v>85</v>
      </c>
    </row>
    <row r="556" s="13" customFormat="1">
      <c r="A556" s="13"/>
      <c r="B556" s="247"/>
      <c r="C556" s="248"/>
      <c r="D556" s="242" t="s">
        <v>184</v>
      </c>
      <c r="E556" s="249" t="s">
        <v>1</v>
      </c>
      <c r="F556" s="250" t="s">
        <v>1631</v>
      </c>
      <c r="G556" s="248"/>
      <c r="H556" s="249" t="s">
        <v>1</v>
      </c>
      <c r="I556" s="251"/>
      <c r="J556" s="248"/>
      <c r="K556" s="248"/>
      <c r="L556" s="252"/>
      <c r="M556" s="253"/>
      <c r="N556" s="254"/>
      <c r="O556" s="254"/>
      <c r="P556" s="254"/>
      <c r="Q556" s="254"/>
      <c r="R556" s="254"/>
      <c r="S556" s="254"/>
      <c r="T556" s="255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6" t="s">
        <v>184</v>
      </c>
      <c r="AU556" s="256" t="s">
        <v>85</v>
      </c>
      <c r="AV556" s="13" t="s">
        <v>21</v>
      </c>
      <c r="AW556" s="13" t="s">
        <v>34</v>
      </c>
      <c r="AX556" s="13" t="s">
        <v>77</v>
      </c>
      <c r="AY556" s="256" t="s">
        <v>173</v>
      </c>
    </row>
    <row r="557" s="14" customFormat="1">
      <c r="A557" s="14"/>
      <c r="B557" s="257"/>
      <c r="C557" s="258"/>
      <c r="D557" s="242" t="s">
        <v>184</v>
      </c>
      <c r="E557" s="259" t="s">
        <v>1</v>
      </c>
      <c r="F557" s="260" t="s">
        <v>1632</v>
      </c>
      <c r="G557" s="258"/>
      <c r="H557" s="261">
        <v>0.22900000000000001</v>
      </c>
      <c r="I557" s="262"/>
      <c r="J557" s="258"/>
      <c r="K557" s="258"/>
      <c r="L557" s="263"/>
      <c r="M557" s="264"/>
      <c r="N557" s="265"/>
      <c r="O557" s="265"/>
      <c r="P557" s="265"/>
      <c r="Q557" s="265"/>
      <c r="R557" s="265"/>
      <c r="S557" s="265"/>
      <c r="T557" s="266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7" t="s">
        <v>184</v>
      </c>
      <c r="AU557" s="267" t="s">
        <v>85</v>
      </c>
      <c r="AV557" s="14" t="s">
        <v>85</v>
      </c>
      <c r="AW557" s="14" t="s">
        <v>34</v>
      </c>
      <c r="AX557" s="14" t="s">
        <v>77</v>
      </c>
      <c r="AY557" s="267" t="s">
        <v>173</v>
      </c>
    </row>
    <row r="558" s="15" customFormat="1">
      <c r="A558" s="15"/>
      <c r="B558" s="268"/>
      <c r="C558" s="269"/>
      <c r="D558" s="242" t="s">
        <v>184</v>
      </c>
      <c r="E558" s="270" t="s">
        <v>1</v>
      </c>
      <c r="F558" s="271" t="s">
        <v>187</v>
      </c>
      <c r="G558" s="269"/>
      <c r="H558" s="272">
        <v>0.22900000000000001</v>
      </c>
      <c r="I558" s="273"/>
      <c r="J558" s="269"/>
      <c r="K558" s="269"/>
      <c r="L558" s="274"/>
      <c r="M558" s="275"/>
      <c r="N558" s="276"/>
      <c r="O558" s="276"/>
      <c r="P558" s="276"/>
      <c r="Q558" s="276"/>
      <c r="R558" s="276"/>
      <c r="S558" s="276"/>
      <c r="T558" s="277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78" t="s">
        <v>184</v>
      </c>
      <c r="AU558" s="278" t="s">
        <v>85</v>
      </c>
      <c r="AV558" s="15" t="s">
        <v>180</v>
      </c>
      <c r="AW558" s="15" t="s">
        <v>34</v>
      </c>
      <c r="AX558" s="15" t="s">
        <v>21</v>
      </c>
      <c r="AY558" s="278" t="s">
        <v>173</v>
      </c>
    </row>
    <row r="559" s="2" customFormat="1" ht="21.75" customHeight="1">
      <c r="A559" s="39"/>
      <c r="B559" s="40"/>
      <c r="C559" s="291" t="s">
        <v>1184</v>
      </c>
      <c r="D559" s="291" t="s">
        <v>295</v>
      </c>
      <c r="E559" s="292" t="s">
        <v>1633</v>
      </c>
      <c r="F559" s="293" t="s">
        <v>1634</v>
      </c>
      <c r="G559" s="294" t="s">
        <v>251</v>
      </c>
      <c r="H559" s="295">
        <v>0.089999999999999997</v>
      </c>
      <c r="I559" s="296"/>
      <c r="J559" s="297">
        <f>ROUND(I559*H559,2)</f>
        <v>0</v>
      </c>
      <c r="K559" s="293" t="s">
        <v>179</v>
      </c>
      <c r="L559" s="298"/>
      <c r="M559" s="299" t="s">
        <v>1</v>
      </c>
      <c r="N559" s="300" t="s">
        <v>42</v>
      </c>
      <c r="O559" s="92"/>
      <c r="P559" s="238">
        <f>O559*H559</f>
        <v>0</v>
      </c>
      <c r="Q559" s="238">
        <v>1</v>
      </c>
      <c r="R559" s="238">
        <f>Q559*H559</f>
        <v>0.089999999999999997</v>
      </c>
      <c r="S559" s="238">
        <v>0</v>
      </c>
      <c r="T559" s="239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40" t="s">
        <v>238</v>
      </c>
      <c r="AT559" s="240" t="s">
        <v>295</v>
      </c>
      <c r="AU559" s="240" t="s">
        <v>85</v>
      </c>
      <c r="AY559" s="18" t="s">
        <v>173</v>
      </c>
      <c r="BE559" s="241">
        <f>IF(N559="základní",J559,0)</f>
        <v>0</v>
      </c>
      <c r="BF559" s="241">
        <f>IF(N559="snížená",J559,0)</f>
        <v>0</v>
      </c>
      <c r="BG559" s="241">
        <f>IF(N559="zákl. přenesená",J559,0)</f>
        <v>0</v>
      </c>
      <c r="BH559" s="241">
        <f>IF(N559="sníž. přenesená",J559,0)</f>
        <v>0</v>
      </c>
      <c r="BI559" s="241">
        <f>IF(N559="nulová",J559,0)</f>
        <v>0</v>
      </c>
      <c r="BJ559" s="18" t="s">
        <v>21</v>
      </c>
      <c r="BK559" s="241">
        <f>ROUND(I559*H559,2)</f>
        <v>0</v>
      </c>
      <c r="BL559" s="18" t="s">
        <v>180</v>
      </c>
      <c r="BM559" s="240" t="s">
        <v>1635</v>
      </c>
    </row>
    <row r="560" s="2" customFormat="1">
      <c r="A560" s="39"/>
      <c r="B560" s="40"/>
      <c r="C560" s="41"/>
      <c r="D560" s="242" t="s">
        <v>182</v>
      </c>
      <c r="E560" s="41"/>
      <c r="F560" s="243" t="s">
        <v>1634</v>
      </c>
      <c r="G560" s="41"/>
      <c r="H560" s="41"/>
      <c r="I560" s="244"/>
      <c r="J560" s="41"/>
      <c r="K560" s="41"/>
      <c r="L560" s="45"/>
      <c r="M560" s="245"/>
      <c r="N560" s="246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182</v>
      </c>
      <c r="AU560" s="18" t="s">
        <v>85</v>
      </c>
    </row>
    <row r="561" s="2" customFormat="1">
      <c r="A561" s="39"/>
      <c r="B561" s="40"/>
      <c r="C561" s="41"/>
      <c r="D561" s="242" t="s">
        <v>197</v>
      </c>
      <c r="E561" s="41"/>
      <c r="F561" s="279" t="s">
        <v>1636</v>
      </c>
      <c r="G561" s="41"/>
      <c r="H561" s="41"/>
      <c r="I561" s="244"/>
      <c r="J561" s="41"/>
      <c r="K561" s="41"/>
      <c r="L561" s="45"/>
      <c r="M561" s="245"/>
      <c r="N561" s="246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197</v>
      </c>
      <c r="AU561" s="18" t="s">
        <v>85</v>
      </c>
    </row>
    <row r="562" s="13" customFormat="1">
      <c r="A562" s="13"/>
      <c r="B562" s="247"/>
      <c r="C562" s="248"/>
      <c r="D562" s="242" t="s">
        <v>184</v>
      </c>
      <c r="E562" s="249" t="s">
        <v>1</v>
      </c>
      <c r="F562" s="250" t="s">
        <v>1637</v>
      </c>
      <c r="G562" s="248"/>
      <c r="H562" s="249" t="s">
        <v>1</v>
      </c>
      <c r="I562" s="251"/>
      <c r="J562" s="248"/>
      <c r="K562" s="248"/>
      <c r="L562" s="252"/>
      <c r="M562" s="253"/>
      <c r="N562" s="254"/>
      <c r="O562" s="254"/>
      <c r="P562" s="254"/>
      <c r="Q562" s="254"/>
      <c r="R562" s="254"/>
      <c r="S562" s="254"/>
      <c r="T562" s="255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6" t="s">
        <v>184</v>
      </c>
      <c r="AU562" s="256" t="s">
        <v>85</v>
      </c>
      <c r="AV562" s="13" t="s">
        <v>21</v>
      </c>
      <c r="AW562" s="13" t="s">
        <v>34</v>
      </c>
      <c r="AX562" s="13" t="s">
        <v>77</v>
      </c>
      <c r="AY562" s="256" t="s">
        <v>173</v>
      </c>
    </row>
    <row r="563" s="14" customFormat="1">
      <c r="A563" s="14"/>
      <c r="B563" s="257"/>
      <c r="C563" s="258"/>
      <c r="D563" s="242" t="s">
        <v>184</v>
      </c>
      <c r="E563" s="259" t="s">
        <v>1</v>
      </c>
      <c r="F563" s="260" t="s">
        <v>1638</v>
      </c>
      <c r="G563" s="258"/>
      <c r="H563" s="261">
        <v>0.089999999999999997</v>
      </c>
      <c r="I563" s="262"/>
      <c r="J563" s="258"/>
      <c r="K563" s="258"/>
      <c r="L563" s="263"/>
      <c r="M563" s="264"/>
      <c r="N563" s="265"/>
      <c r="O563" s="265"/>
      <c r="P563" s="265"/>
      <c r="Q563" s="265"/>
      <c r="R563" s="265"/>
      <c r="S563" s="265"/>
      <c r="T563" s="26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7" t="s">
        <v>184</v>
      </c>
      <c r="AU563" s="267" t="s">
        <v>85</v>
      </c>
      <c r="AV563" s="14" t="s">
        <v>85</v>
      </c>
      <c r="AW563" s="14" t="s">
        <v>34</v>
      </c>
      <c r="AX563" s="14" t="s">
        <v>77</v>
      </c>
      <c r="AY563" s="267" t="s">
        <v>173</v>
      </c>
    </row>
    <row r="564" s="15" customFormat="1">
      <c r="A564" s="15"/>
      <c r="B564" s="268"/>
      <c r="C564" s="269"/>
      <c r="D564" s="242" t="s">
        <v>184</v>
      </c>
      <c r="E564" s="270" t="s">
        <v>1</v>
      </c>
      <c r="F564" s="271" t="s">
        <v>187</v>
      </c>
      <c r="G564" s="269"/>
      <c r="H564" s="272">
        <v>0.089999999999999997</v>
      </c>
      <c r="I564" s="273"/>
      <c r="J564" s="269"/>
      <c r="K564" s="269"/>
      <c r="L564" s="274"/>
      <c r="M564" s="275"/>
      <c r="N564" s="276"/>
      <c r="O564" s="276"/>
      <c r="P564" s="276"/>
      <c r="Q564" s="276"/>
      <c r="R564" s="276"/>
      <c r="S564" s="276"/>
      <c r="T564" s="277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78" t="s">
        <v>184</v>
      </c>
      <c r="AU564" s="278" t="s">
        <v>85</v>
      </c>
      <c r="AV564" s="15" t="s">
        <v>180</v>
      </c>
      <c r="AW564" s="15" t="s">
        <v>34</v>
      </c>
      <c r="AX564" s="15" t="s">
        <v>21</v>
      </c>
      <c r="AY564" s="278" t="s">
        <v>173</v>
      </c>
    </row>
    <row r="565" s="2" customFormat="1">
      <c r="A565" s="39"/>
      <c r="B565" s="40"/>
      <c r="C565" s="229" t="s">
        <v>1189</v>
      </c>
      <c r="D565" s="229" t="s">
        <v>175</v>
      </c>
      <c r="E565" s="230" t="s">
        <v>1639</v>
      </c>
      <c r="F565" s="231" t="s">
        <v>1640</v>
      </c>
      <c r="G565" s="232" t="s">
        <v>210</v>
      </c>
      <c r="H565" s="233">
        <v>4.6289999999999996</v>
      </c>
      <c r="I565" s="234"/>
      <c r="J565" s="235">
        <f>ROUND(I565*H565,2)</f>
        <v>0</v>
      </c>
      <c r="K565" s="231" t="s">
        <v>179</v>
      </c>
      <c r="L565" s="45"/>
      <c r="M565" s="236" t="s">
        <v>1</v>
      </c>
      <c r="N565" s="237" t="s">
        <v>42</v>
      </c>
      <c r="O565" s="92"/>
      <c r="P565" s="238">
        <f>O565*H565</f>
        <v>0</v>
      </c>
      <c r="Q565" s="238">
        <v>2.4636735000000001</v>
      </c>
      <c r="R565" s="238">
        <f>Q565*H565</f>
        <v>11.404344631499999</v>
      </c>
      <c r="S565" s="238">
        <v>0</v>
      </c>
      <c r="T565" s="239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40" t="s">
        <v>180</v>
      </c>
      <c r="AT565" s="240" t="s">
        <v>175</v>
      </c>
      <c r="AU565" s="240" t="s">
        <v>85</v>
      </c>
      <c r="AY565" s="18" t="s">
        <v>173</v>
      </c>
      <c r="BE565" s="241">
        <f>IF(N565="základní",J565,0)</f>
        <v>0</v>
      </c>
      <c r="BF565" s="241">
        <f>IF(N565="snížená",J565,0)</f>
        <v>0</v>
      </c>
      <c r="BG565" s="241">
        <f>IF(N565="zákl. přenesená",J565,0)</f>
        <v>0</v>
      </c>
      <c r="BH565" s="241">
        <f>IF(N565="sníž. přenesená",J565,0)</f>
        <v>0</v>
      </c>
      <c r="BI565" s="241">
        <f>IF(N565="nulová",J565,0)</f>
        <v>0</v>
      </c>
      <c r="BJ565" s="18" t="s">
        <v>21</v>
      </c>
      <c r="BK565" s="241">
        <f>ROUND(I565*H565,2)</f>
        <v>0</v>
      </c>
      <c r="BL565" s="18" t="s">
        <v>180</v>
      </c>
      <c r="BM565" s="240" t="s">
        <v>1641</v>
      </c>
    </row>
    <row r="566" s="2" customFormat="1">
      <c r="A566" s="39"/>
      <c r="B566" s="40"/>
      <c r="C566" s="41"/>
      <c r="D566" s="242" t="s">
        <v>182</v>
      </c>
      <c r="E566" s="41"/>
      <c r="F566" s="243" t="s">
        <v>1642</v>
      </c>
      <c r="G566" s="41"/>
      <c r="H566" s="41"/>
      <c r="I566" s="244"/>
      <c r="J566" s="41"/>
      <c r="K566" s="41"/>
      <c r="L566" s="45"/>
      <c r="M566" s="245"/>
      <c r="N566" s="246"/>
      <c r="O566" s="92"/>
      <c r="P566" s="92"/>
      <c r="Q566" s="92"/>
      <c r="R566" s="92"/>
      <c r="S566" s="92"/>
      <c r="T566" s="93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182</v>
      </c>
      <c r="AU566" s="18" t="s">
        <v>85</v>
      </c>
    </row>
    <row r="567" s="14" customFormat="1">
      <c r="A567" s="14"/>
      <c r="B567" s="257"/>
      <c r="C567" s="258"/>
      <c r="D567" s="242" t="s">
        <v>184</v>
      </c>
      <c r="E567" s="259" t="s">
        <v>1</v>
      </c>
      <c r="F567" s="260" t="s">
        <v>1643</v>
      </c>
      <c r="G567" s="258"/>
      <c r="H567" s="261">
        <v>4.6289999999999996</v>
      </c>
      <c r="I567" s="262"/>
      <c r="J567" s="258"/>
      <c r="K567" s="258"/>
      <c r="L567" s="263"/>
      <c r="M567" s="264"/>
      <c r="N567" s="265"/>
      <c r="O567" s="265"/>
      <c r="P567" s="265"/>
      <c r="Q567" s="265"/>
      <c r="R567" s="265"/>
      <c r="S567" s="265"/>
      <c r="T567" s="26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7" t="s">
        <v>184</v>
      </c>
      <c r="AU567" s="267" t="s">
        <v>85</v>
      </c>
      <c r="AV567" s="14" t="s">
        <v>85</v>
      </c>
      <c r="AW567" s="14" t="s">
        <v>34</v>
      </c>
      <c r="AX567" s="14" t="s">
        <v>77</v>
      </c>
      <c r="AY567" s="267" t="s">
        <v>173</v>
      </c>
    </row>
    <row r="568" s="15" customFormat="1">
      <c r="A568" s="15"/>
      <c r="B568" s="268"/>
      <c r="C568" s="269"/>
      <c r="D568" s="242" t="s">
        <v>184</v>
      </c>
      <c r="E568" s="270" t="s">
        <v>1</v>
      </c>
      <c r="F568" s="271" t="s">
        <v>187</v>
      </c>
      <c r="G568" s="269"/>
      <c r="H568" s="272">
        <v>4.6289999999999996</v>
      </c>
      <c r="I568" s="273"/>
      <c r="J568" s="269"/>
      <c r="K568" s="269"/>
      <c r="L568" s="274"/>
      <c r="M568" s="275"/>
      <c r="N568" s="276"/>
      <c r="O568" s="276"/>
      <c r="P568" s="276"/>
      <c r="Q568" s="276"/>
      <c r="R568" s="276"/>
      <c r="S568" s="276"/>
      <c r="T568" s="277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78" t="s">
        <v>184</v>
      </c>
      <c r="AU568" s="278" t="s">
        <v>85</v>
      </c>
      <c r="AV568" s="15" t="s">
        <v>180</v>
      </c>
      <c r="AW568" s="15" t="s">
        <v>34</v>
      </c>
      <c r="AX568" s="15" t="s">
        <v>21</v>
      </c>
      <c r="AY568" s="278" t="s">
        <v>173</v>
      </c>
    </row>
    <row r="569" s="2" customFormat="1" ht="33" customHeight="1">
      <c r="A569" s="39"/>
      <c r="B569" s="40"/>
      <c r="C569" s="229" t="s">
        <v>1199</v>
      </c>
      <c r="D569" s="229" t="s">
        <v>175</v>
      </c>
      <c r="E569" s="230" t="s">
        <v>1644</v>
      </c>
      <c r="F569" s="231" t="s">
        <v>1645</v>
      </c>
      <c r="G569" s="232" t="s">
        <v>194</v>
      </c>
      <c r="H569" s="233">
        <v>18.515000000000001</v>
      </c>
      <c r="I569" s="234"/>
      <c r="J569" s="235">
        <f>ROUND(I569*H569,2)</f>
        <v>0</v>
      </c>
      <c r="K569" s="231" t="s">
        <v>179</v>
      </c>
      <c r="L569" s="45"/>
      <c r="M569" s="236" t="s">
        <v>1</v>
      </c>
      <c r="N569" s="237" t="s">
        <v>42</v>
      </c>
      <c r="O569" s="92"/>
      <c r="P569" s="238">
        <f>O569*H569</f>
        <v>0</v>
      </c>
      <c r="Q569" s="238">
        <v>0</v>
      </c>
      <c r="R569" s="238">
        <f>Q569*H569</f>
        <v>0</v>
      </c>
      <c r="S569" s="238">
        <v>0</v>
      </c>
      <c r="T569" s="239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40" t="s">
        <v>180</v>
      </c>
      <c r="AT569" s="240" t="s">
        <v>175</v>
      </c>
      <c r="AU569" s="240" t="s">
        <v>85</v>
      </c>
      <c r="AY569" s="18" t="s">
        <v>173</v>
      </c>
      <c r="BE569" s="241">
        <f>IF(N569="základní",J569,0)</f>
        <v>0</v>
      </c>
      <c r="BF569" s="241">
        <f>IF(N569="snížená",J569,0)</f>
        <v>0</v>
      </c>
      <c r="BG569" s="241">
        <f>IF(N569="zákl. přenesená",J569,0)</f>
        <v>0</v>
      </c>
      <c r="BH569" s="241">
        <f>IF(N569="sníž. přenesená",J569,0)</f>
        <v>0</v>
      </c>
      <c r="BI569" s="241">
        <f>IF(N569="nulová",J569,0)</f>
        <v>0</v>
      </c>
      <c r="BJ569" s="18" t="s">
        <v>21</v>
      </c>
      <c r="BK569" s="241">
        <f>ROUND(I569*H569,2)</f>
        <v>0</v>
      </c>
      <c r="BL569" s="18" t="s">
        <v>180</v>
      </c>
      <c r="BM569" s="240" t="s">
        <v>1646</v>
      </c>
    </row>
    <row r="570" s="2" customFormat="1">
      <c r="A570" s="39"/>
      <c r="B570" s="40"/>
      <c r="C570" s="41"/>
      <c r="D570" s="242" t="s">
        <v>182</v>
      </c>
      <c r="E570" s="41"/>
      <c r="F570" s="243" t="s">
        <v>1647</v>
      </c>
      <c r="G570" s="41"/>
      <c r="H570" s="41"/>
      <c r="I570" s="244"/>
      <c r="J570" s="41"/>
      <c r="K570" s="41"/>
      <c r="L570" s="45"/>
      <c r="M570" s="245"/>
      <c r="N570" s="246"/>
      <c r="O570" s="92"/>
      <c r="P570" s="92"/>
      <c r="Q570" s="92"/>
      <c r="R570" s="92"/>
      <c r="S570" s="92"/>
      <c r="T570" s="93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182</v>
      </c>
      <c r="AU570" s="18" t="s">
        <v>85</v>
      </c>
    </row>
    <row r="571" s="13" customFormat="1">
      <c r="A571" s="13"/>
      <c r="B571" s="247"/>
      <c r="C571" s="248"/>
      <c r="D571" s="242" t="s">
        <v>184</v>
      </c>
      <c r="E571" s="249" t="s">
        <v>1</v>
      </c>
      <c r="F571" s="250" t="s">
        <v>1648</v>
      </c>
      <c r="G571" s="248"/>
      <c r="H571" s="249" t="s">
        <v>1</v>
      </c>
      <c r="I571" s="251"/>
      <c r="J571" s="248"/>
      <c r="K571" s="248"/>
      <c r="L571" s="252"/>
      <c r="M571" s="253"/>
      <c r="N571" s="254"/>
      <c r="O571" s="254"/>
      <c r="P571" s="254"/>
      <c r="Q571" s="254"/>
      <c r="R571" s="254"/>
      <c r="S571" s="254"/>
      <c r="T571" s="25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6" t="s">
        <v>184</v>
      </c>
      <c r="AU571" s="256" t="s">
        <v>85</v>
      </c>
      <c r="AV571" s="13" t="s">
        <v>21</v>
      </c>
      <c r="AW571" s="13" t="s">
        <v>34</v>
      </c>
      <c r="AX571" s="13" t="s">
        <v>77</v>
      </c>
      <c r="AY571" s="256" t="s">
        <v>173</v>
      </c>
    </row>
    <row r="572" s="14" customFormat="1">
      <c r="A572" s="14"/>
      <c r="B572" s="257"/>
      <c r="C572" s="258"/>
      <c r="D572" s="242" t="s">
        <v>184</v>
      </c>
      <c r="E572" s="259" t="s">
        <v>1</v>
      </c>
      <c r="F572" s="260" t="s">
        <v>1649</v>
      </c>
      <c r="G572" s="258"/>
      <c r="H572" s="261">
        <v>18.515000000000001</v>
      </c>
      <c r="I572" s="262"/>
      <c r="J572" s="258"/>
      <c r="K572" s="258"/>
      <c r="L572" s="263"/>
      <c r="M572" s="264"/>
      <c r="N572" s="265"/>
      <c r="O572" s="265"/>
      <c r="P572" s="265"/>
      <c r="Q572" s="265"/>
      <c r="R572" s="265"/>
      <c r="S572" s="265"/>
      <c r="T572" s="266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7" t="s">
        <v>184</v>
      </c>
      <c r="AU572" s="267" t="s">
        <v>85</v>
      </c>
      <c r="AV572" s="14" t="s">
        <v>85</v>
      </c>
      <c r="AW572" s="14" t="s">
        <v>34</v>
      </c>
      <c r="AX572" s="14" t="s">
        <v>77</v>
      </c>
      <c r="AY572" s="267" t="s">
        <v>173</v>
      </c>
    </row>
    <row r="573" s="15" customFormat="1">
      <c r="A573" s="15"/>
      <c r="B573" s="268"/>
      <c r="C573" s="269"/>
      <c r="D573" s="242" t="s">
        <v>184</v>
      </c>
      <c r="E573" s="270" t="s">
        <v>1</v>
      </c>
      <c r="F573" s="271" t="s">
        <v>187</v>
      </c>
      <c r="G573" s="269"/>
      <c r="H573" s="272">
        <v>18.515000000000001</v>
      </c>
      <c r="I573" s="273"/>
      <c r="J573" s="269"/>
      <c r="K573" s="269"/>
      <c r="L573" s="274"/>
      <c r="M573" s="275"/>
      <c r="N573" s="276"/>
      <c r="O573" s="276"/>
      <c r="P573" s="276"/>
      <c r="Q573" s="276"/>
      <c r="R573" s="276"/>
      <c r="S573" s="276"/>
      <c r="T573" s="277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78" t="s">
        <v>184</v>
      </c>
      <c r="AU573" s="278" t="s">
        <v>85</v>
      </c>
      <c r="AV573" s="15" t="s">
        <v>180</v>
      </c>
      <c r="AW573" s="15" t="s">
        <v>34</v>
      </c>
      <c r="AX573" s="15" t="s">
        <v>21</v>
      </c>
      <c r="AY573" s="278" t="s">
        <v>173</v>
      </c>
    </row>
    <row r="574" s="2" customFormat="1" ht="16.5" customHeight="1">
      <c r="A574" s="39"/>
      <c r="B574" s="40"/>
      <c r="C574" s="291" t="s">
        <v>1206</v>
      </c>
      <c r="D574" s="291" t="s">
        <v>295</v>
      </c>
      <c r="E574" s="292" t="s">
        <v>1650</v>
      </c>
      <c r="F574" s="293" t="s">
        <v>1651</v>
      </c>
      <c r="G574" s="294" t="s">
        <v>194</v>
      </c>
      <c r="H574" s="295">
        <v>18.515000000000001</v>
      </c>
      <c r="I574" s="296"/>
      <c r="J574" s="297">
        <f>ROUND(I574*H574,2)</f>
        <v>0</v>
      </c>
      <c r="K574" s="293" t="s">
        <v>179</v>
      </c>
      <c r="L574" s="298"/>
      <c r="M574" s="299" t="s">
        <v>1</v>
      </c>
      <c r="N574" s="300" t="s">
        <v>42</v>
      </c>
      <c r="O574" s="92"/>
      <c r="P574" s="238">
        <f>O574*H574</f>
        <v>0</v>
      </c>
      <c r="Q574" s="238">
        <v>0.0086999999999999994</v>
      </c>
      <c r="R574" s="238">
        <f>Q574*H574</f>
        <v>0.16108049999999999</v>
      </c>
      <c r="S574" s="238">
        <v>0</v>
      </c>
      <c r="T574" s="23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0" t="s">
        <v>238</v>
      </c>
      <c r="AT574" s="240" t="s">
        <v>295</v>
      </c>
      <c r="AU574" s="240" t="s">
        <v>85</v>
      </c>
      <c r="AY574" s="18" t="s">
        <v>173</v>
      </c>
      <c r="BE574" s="241">
        <f>IF(N574="základní",J574,0)</f>
        <v>0</v>
      </c>
      <c r="BF574" s="241">
        <f>IF(N574="snížená",J574,0)</f>
        <v>0</v>
      </c>
      <c r="BG574" s="241">
        <f>IF(N574="zákl. přenesená",J574,0)</f>
        <v>0</v>
      </c>
      <c r="BH574" s="241">
        <f>IF(N574="sníž. přenesená",J574,0)</f>
        <v>0</v>
      </c>
      <c r="BI574" s="241">
        <f>IF(N574="nulová",J574,0)</f>
        <v>0</v>
      </c>
      <c r="BJ574" s="18" t="s">
        <v>21</v>
      </c>
      <c r="BK574" s="241">
        <f>ROUND(I574*H574,2)</f>
        <v>0</v>
      </c>
      <c r="BL574" s="18" t="s">
        <v>180</v>
      </c>
      <c r="BM574" s="240" t="s">
        <v>1652</v>
      </c>
    </row>
    <row r="575" s="2" customFormat="1">
      <c r="A575" s="39"/>
      <c r="B575" s="40"/>
      <c r="C575" s="41"/>
      <c r="D575" s="242" t="s">
        <v>182</v>
      </c>
      <c r="E575" s="41"/>
      <c r="F575" s="243" t="s">
        <v>1651</v>
      </c>
      <c r="G575" s="41"/>
      <c r="H575" s="41"/>
      <c r="I575" s="244"/>
      <c r="J575" s="41"/>
      <c r="K575" s="41"/>
      <c r="L575" s="45"/>
      <c r="M575" s="245"/>
      <c r="N575" s="246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182</v>
      </c>
      <c r="AU575" s="18" t="s">
        <v>85</v>
      </c>
    </row>
    <row r="576" s="2" customFormat="1">
      <c r="A576" s="39"/>
      <c r="B576" s="40"/>
      <c r="C576" s="229" t="s">
        <v>1217</v>
      </c>
      <c r="D576" s="229" t="s">
        <v>175</v>
      </c>
      <c r="E576" s="230" t="s">
        <v>552</v>
      </c>
      <c r="F576" s="231" t="s">
        <v>553</v>
      </c>
      <c r="G576" s="232" t="s">
        <v>516</v>
      </c>
      <c r="H576" s="233">
        <v>2</v>
      </c>
      <c r="I576" s="234"/>
      <c r="J576" s="235">
        <f>ROUND(I576*H576,2)</f>
        <v>0</v>
      </c>
      <c r="K576" s="231" t="s">
        <v>179</v>
      </c>
      <c r="L576" s="45"/>
      <c r="M576" s="236" t="s">
        <v>1</v>
      </c>
      <c r="N576" s="237" t="s">
        <v>42</v>
      </c>
      <c r="O576" s="92"/>
      <c r="P576" s="238">
        <f>O576*H576</f>
        <v>0</v>
      </c>
      <c r="Q576" s="238">
        <v>0.0064850000000000003</v>
      </c>
      <c r="R576" s="238">
        <f>Q576*H576</f>
        <v>0.012970000000000001</v>
      </c>
      <c r="S576" s="238">
        <v>0</v>
      </c>
      <c r="T576" s="239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0" t="s">
        <v>180</v>
      </c>
      <c r="AT576" s="240" t="s">
        <v>175</v>
      </c>
      <c r="AU576" s="240" t="s">
        <v>85</v>
      </c>
      <c r="AY576" s="18" t="s">
        <v>173</v>
      </c>
      <c r="BE576" s="241">
        <f>IF(N576="základní",J576,0)</f>
        <v>0</v>
      </c>
      <c r="BF576" s="241">
        <f>IF(N576="snížená",J576,0)</f>
        <v>0</v>
      </c>
      <c r="BG576" s="241">
        <f>IF(N576="zákl. přenesená",J576,0)</f>
        <v>0</v>
      </c>
      <c r="BH576" s="241">
        <f>IF(N576="sníž. přenesená",J576,0)</f>
        <v>0</v>
      </c>
      <c r="BI576" s="241">
        <f>IF(N576="nulová",J576,0)</f>
        <v>0</v>
      </c>
      <c r="BJ576" s="18" t="s">
        <v>21</v>
      </c>
      <c r="BK576" s="241">
        <f>ROUND(I576*H576,2)</f>
        <v>0</v>
      </c>
      <c r="BL576" s="18" t="s">
        <v>180</v>
      </c>
      <c r="BM576" s="240" t="s">
        <v>1653</v>
      </c>
    </row>
    <row r="577" s="2" customFormat="1">
      <c r="A577" s="39"/>
      <c r="B577" s="40"/>
      <c r="C577" s="41"/>
      <c r="D577" s="242" t="s">
        <v>182</v>
      </c>
      <c r="E577" s="41"/>
      <c r="F577" s="243" t="s">
        <v>555</v>
      </c>
      <c r="G577" s="41"/>
      <c r="H577" s="41"/>
      <c r="I577" s="244"/>
      <c r="J577" s="41"/>
      <c r="K577" s="41"/>
      <c r="L577" s="45"/>
      <c r="M577" s="245"/>
      <c r="N577" s="246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182</v>
      </c>
      <c r="AU577" s="18" t="s">
        <v>85</v>
      </c>
    </row>
    <row r="578" s="2" customFormat="1">
      <c r="A578" s="39"/>
      <c r="B578" s="40"/>
      <c r="C578" s="41"/>
      <c r="D578" s="242" t="s">
        <v>197</v>
      </c>
      <c r="E578" s="41"/>
      <c r="F578" s="279" t="s">
        <v>1654</v>
      </c>
      <c r="G578" s="41"/>
      <c r="H578" s="41"/>
      <c r="I578" s="244"/>
      <c r="J578" s="41"/>
      <c r="K578" s="41"/>
      <c r="L578" s="45"/>
      <c r="M578" s="245"/>
      <c r="N578" s="246"/>
      <c r="O578" s="92"/>
      <c r="P578" s="92"/>
      <c r="Q578" s="92"/>
      <c r="R578" s="92"/>
      <c r="S578" s="92"/>
      <c r="T578" s="93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197</v>
      </c>
      <c r="AU578" s="18" t="s">
        <v>85</v>
      </c>
    </row>
    <row r="579" s="13" customFormat="1">
      <c r="A579" s="13"/>
      <c r="B579" s="247"/>
      <c r="C579" s="248"/>
      <c r="D579" s="242" t="s">
        <v>184</v>
      </c>
      <c r="E579" s="249" t="s">
        <v>1</v>
      </c>
      <c r="F579" s="250" t="s">
        <v>1655</v>
      </c>
      <c r="G579" s="248"/>
      <c r="H579" s="249" t="s">
        <v>1</v>
      </c>
      <c r="I579" s="251"/>
      <c r="J579" s="248"/>
      <c r="K579" s="248"/>
      <c r="L579" s="252"/>
      <c r="M579" s="253"/>
      <c r="N579" s="254"/>
      <c r="O579" s="254"/>
      <c r="P579" s="254"/>
      <c r="Q579" s="254"/>
      <c r="R579" s="254"/>
      <c r="S579" s="254"/>
      <c r="T579" s="255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6" t="s">
        <v>184</v>
      </c>
      <c r="AU579" s="256" t="s">
        <v>85</v>
      </c>
      <c r="AV579" s="13" t="s">
        <v>21</v>
      </c>
      <c r="AW579" s="13" t="s">
        <v>34</v>
      </c>
      <c r="AX579" s="13" t="s">
        <v>77</v>
      </c>
      <c r="AY579" s="256" t="s">
        <v>173</v>
      </c>
    </row>
    <row r="580" s="14" customFormat="1">
      <c r="A580" s="14"/>
      <c r="B580" s="257"/>
      <c r="C580" s="258"/>
      <c r="D580" s="242" t="s">
        <v>184</v>
      </c>
      <c r="E580" s="259" t="s">
        <v>1</v>
      </c>
      <c r="F580" s="260" t="s">
        <v>85</v>
      </c>
      <c r="G580" s="258"/>
      <c r="H580" s="261">
        <v>2</v>
      </c>
      <c r="I580" s="262"/>
      <c r="J580" s="258"/>
      <c r="K580" s="258"/>
      <c r="L580" s="263"/>
      <c r="M580" s="264"/>
      <c r="N580" s="265"/>
      <c r="O580" s="265"/>
      <c r="P580" s="265"/>
      <c r="Q580" s="265"/>
      <c r="R580" s="265"/>
      <c r="S580" s="265"/>
      <c r="T580" s="266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67" t="s">
        <v>184</v>
      </c>
      <c r="AU580" s="267" t="s">
        <v>85</v>
      </c>
      <c r="AV580" s="14" t="s">
        <v>85</v>
      </c>
      <c r="AW580" s="14" t="s">
        <v>34</v>
      </c>
      <c r="AX580" s="14" t="s">
        <v>77</v>
      </c>
      <c r="AY580" s="267" t="s">
        <v>173</v>
      </c>
    </row>
    <row r="581" s="15" customFormat="1">
      <c r="A581" s="15"/>
      <c r="B581" s="268"/>
      <c r="C581" s="269"/>
      <c r="D581" s="242" t="s">
        <v>184</v>
      </c>
      <c r="E581" s="270" t="s">
        <v>1</v>
      </c>
      <c r="F581" s="271" t="s">
        <v>187</v>
      </c>
      <c r="G581" s="269"/>
      <c r="H581" s="272">
        <v>2</v>
      </c>
      <c r="I581" s="273"/>
      <c r="J581" s="269"/>
      <c r="K581" s="269"/>
      <c r="L581" s="274"/>
      <c r="M581" s="275"/>
      <c r="N581" s="276"/>
      <c r="O581" s="276"/>
      <c r="P581" s="276"/>
      <c r="Q581" s="276"/>
      <c r="R581" s="276"/>
      <c r="S581" s="276"/>
      <c r="T581" s="277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78" t="s">
        <v>184</v>
      </c>
      <c r="AU581" s="278" t="s">
        <v>85</v>
      </c>
      <c r="AV581" s="15" t="s">
        <v>180</v>
      </c>
      <c r="AW581" s="15" t="s">
        <v>34</v>
      </c>
      <c r="AX581" s="15" t="s">
        <v>21</v>
      </c>
      <c r="AY581" s="278" t="s">
        <v>173</v>
      </c>
    </row>
    <row r="582" s="2" customFormat="1">
      <c r="A582" s="39"/>
      <c r="B582" s="40"/>
      <c r="C582" s="229" t="s">
        <v>1221</v>
      </c>
      <c r="D582" s="229" t="s">
        <v>175</v>
      </c>
      <c r="E582" s="230" t="s">
        <v>1656</v>
      </c>
      <c r="F582" s="231" t="s">
        <v>1657</v>
      </c>
      <c r="G582" s="232" t="s">
        <v>210</v>
      </c>
      <c r="H582" s="233">
        <v>3.1200000000000001</v>
      </c>
      <c r="I582" s="234"/>
      <c r="J582" s="235">
        <f>ROUND(I582*H582,2)</f>
        <v>0</v>
      </c>
      <c r="K582" s="231" t="s">
        <v>179</v>
      </c>
      <c r="L582" s="45"/>
      <c r="M582" s="236" t="s">
        <v>1</v>
      </c>
      <c r="N582" s="237" t="s">
        <v>42</v>
      </c>
      <c r="O582" s="92"/>
      <c r="P582" s="238">
        <f>O582*H582</f>
        <v>0</v>
      </c>
      <c r="Q582" s="238">
        <v>0</v>
      </c>
      <c r="R582" s="238">
        <f>Q582*H582</f>
        <v>0</v>
      </c>
      <c r="S582" s="238">
        <v>0.001</v>
      </c>
      <c r="T582" s="239">
        <f>S582*H582</f>
        <v>0.0031200000000000004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40" t="s">
        <v>180</v>
      </c>
      <c r="AT582" s="240" t="s">
        <v>175</v>
      </c>
      <c r="AU582" s="240" t="s">
        <v>85</v>
      </c>
      <c r="AY582" s="18" t="s">
        <v>173</v>
      </c>
      <c r="BE582" s="241">
        <f>IF(N582="základní",J582,0)</f>
        <v>0</v>
      </c>
      <c r="BF582" s="241">
        <f>IF(N582="snížená",J582,0)</f>
        <v>0</v>
      </c>
      <c r="BG582" s="241">
        <f>IF(N582="zákl. přenesená",J582,0)</f>
        <v>0</v>
      </c>
      <c r="BH582" s="241">
        <f>IF(N582="sníž. přenesená",J582,0)</f>
        <v>0</v>
      </c>
      <c r="BI582" s="241">
        <f>IF(N582="nulová",J582,0)</f>
        <v>0</v>
      </c>
      <c r="BJ582" s="18" t="s">
        <v>21</v>
      </c>
      <c r="BK582" s="241">
        <f>ROUND(I582*H582,2)</f>
        <v>0</v>
      </c>
      <c r="BL582" s="18" t="s">
        <v>180</v>
      </c>
      <c r="BM582" s="240" t="s">
        <v>1658</v>
      </c>
    </row>
    <row r="583" s="2" customFormat="1">
      <c r="A583" s="39"/>
      <c r="B583" s="40"/>
      <c r="C583" s="41"/>
      <c r="D583" s="242" t="s">
        <v>182</v>
      </c>
      <c r="E583" s="41"/>
      <c r="F583" s="243" t="s">
        <v>1659</v>
      </c>
      <c r="G583" s="41"/>
      <c r="H583" s="41"/>
      <c r="I583" s="244"/>
      <c r="J583" s="41"/>
      <c r="K583" s="41"/>
      <c r="L583" s="45"/>
      <c r="M583" s="245"/>
      <c r="N583" s="246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182</v>
      </c>
      <c r="AU583" s="18" t="s">
        <v>85</v>
      </c>
    </row>
    <row r="584" s="13" customFormat="1">
      <c r="A584" s="13"/>
      <c r="B584" s="247"/>
      <c r="C584" s="248"/>
      <c r="D584" s="242" t="s">
        <v>184</v>
      </c>
      <c r="E584" s="249" t="s">
        <v>1</v>
      </c>
      <c r="F584" s="250" t="s">
        <v>1660</v>
      </c>
      <c r="G584" s="248"/>
      <c r="H584" s="249" t="s">
        <v>1</v>
      </c>
      <c r="I584" s="251"/>
      <c r="J584" s="248"/>
      <c r="K584" s="248"/>
      <c r="L584" s="252"/>
      <c r="M584" s="253"/>
      <c r="N584" s="254"/>
      <c r="O584" s="254"/>
      <c r="P584" s="254"/>
      <c r="Q584" s="254"/>
      <c r="R584" s="254"/>
      <c r="S584" s="254"/>
      <c r="T584" s="255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6" t="s">
        <v>184</v>
      </c>
      <c r="AU584" s="256" t="s">
        <v>85</v>
      </c>
      <c r="AV584" s="13" t="s">
        <v>21</v>
      </c>
      <c r="AW584" s="13" t="s">
        <v>34</v>
      </c>
      <c r="AX584" s="13" t="s">
        <v>77</v>
      </c>
      <c r="AY584" s="256" t="s">
        <v>173</v>
      </c>
    </row>
    <row r="585" s="14" customFormat="1">
      <c r="A585" s="14"/>
      <c r="B585" s="257"/>
      <c r="C585" s="258"/>
      <c r="D585" s="242" t="s">
        <v>184</v>
      </c>
      <c r="E585" s="259" t="s">
        <v>1</v>
      </c>
      <c r="F585" s="260" t="s">
        <v>1661</v>
      </c>
      <c r="G585" s="258"/>
      <c r="H585" s="261">
        <v>3.1200000000000001</v>
      </c>
      <c r="I585" s="262"/>
      <c r="J585" s="258"/>
      <c r="K585" s="258"/>
      <c r="L585" s="263"/>
      <c r="M585" s="264"/>
      <c r="N585" s="265"/>
      <c r="O585" s="265"/>
      <c r="P585" s="265"/>
      <c r="Q585" s="265"/>
      <c r="R585" s="265"/>
      <c r="S585" s="265"/>
      <c r="T585" s="266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7" t="s">
        <v>184</v>
      </c>
      <c r="AU585" s="267" t="s">
        <v>85</v>
      </c>
      <c r="AV585" s="14" t="s">
        <v>85</v>
      </c>
      <c r="AW585" s="14" t="s">
        <v>34</v>
      </c>
      <c r="AX585" s="14" t="s">
        <v>77</v>
      </c>
      <c r="AY585" s="267" t="s">
        <v>173</v>
      </c>
    </row>
    <row r="586" s="15" customFormat="1">
      <c r="A586" s="15"/>
      <c r="B586" s="268"/>
      <c r="C586" s="269"/>
      <c r="D586" s="242" t="s">
        <v>184</v>
      </c>
      <c r="E586" s="270" t="s">
        <v>1</v>
      </c>
      <c r="F586" s="271" t="s">
        <v>187</v>
      </c>
      <c r="G586" s="269"/>
      <c r="H586" s="272">
        <v>3.1200000000000001</v>
      </c>
      <c r="I586" s="273"/>
      <c r="J586" s="269"/>
      <c r="K586" s="269"/>
      <c r="L586" s="274"/>
      <c r="M586" s="275"/>
      <c r="N586" s="276"/>
      <c r="O586" s="276"/>
      <c r="P586" s="276"/>
      <c r="Q586" s="276"/>
      <c r="R586" s="276"/>
      <c r="S586" s="276"/>
      <c r="T586" s="277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78" t="s">
        <v>184</v>
      </c>
      <c r="AU586" s="278" t="s">
        <v>85</v>
      </c>
      <c r="AV586" s="15" t="s">
        <v>180</v>
      </c>
      <c r="AW586" s="15" t="s">
        <v>34</v>
      </c>
      <c r="AX586" s="15" t="s">
        <v>21</v>
      </c>
      <c r="AY586" s="278" t="s">
        <v>173</v>
      </c>
    </row>
    <row r="587" s="2" customFormat="1" ht="21.75" customHeight="1">
      <c r="A587" s="39"/>
      <c r="B587" s="40"/>
      <c r="C587" s="229" t="s">
        <v>1224</v>
      </c>
      <c r="D587" s="229" t="s">
        <v>175</v>
      </c>
      <c r="E587" s="230" t="s">
        <v>1662</v>
      </c>
      <c r="F587" s="231" t="s">
        <v>1663</v>
      </c>
      <c r="G587" s="232" t="s">
        <v>194</v>
      </c>
      <c r="H587" s="233">
        <v>26</v>
      </c>
      <c r="I587" s="234"/>
      <c r="J587" s="235">
        <f>ROUND(I587*H587,2)</f>
        <v>0</v>
      </c>
      <c r="K587" s="231" t="s">
        <v>179</v>
      </c>
      <c r="L587" s="45"/>
      <c r="M587" s="236" t="s">
        <v>1</v>
      </c>
      <c r="N587" s="237" t="s">
        <v>42</v>
      </c>
      <c r="O587" s="92"/>
      <c r="P587" s="238">
        <f>O587*H587</f>
        <v>0</v>
      </c>
      <c r="Q587" s="238">
        <v>0</v>
      </c>
      <c r="R587" s="238">
        <f>Q587*H587</f>
        <v>0</v>
      </c>
      <c r="S587" s="238">
        <v>0.00050000000000000001</v>
      </c>
      <c r="T587" s="239">
        <f>S587*H587</f>
        <v>0.013000000000000001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40" t="s">
        <v>180</v>
      </c>
      <c r="AT587" s="240" t="s">
        <v>175</v>
      </c>
      <c r="AU587" s="240" t="s">
        <v>85</v>
      </c>
      <c r="AY587" s="18" t="s">
        <v>173</v>
      </c>
      <c r="BE587" s="241">
        <f>IF(N587="základní",J587,0)</f>
        <v>0</v>
      </c>
      <c r="BF587" s="241">
        <f>IF(N587="snížená",J587,0)</f>
        <v>0</v>
      </c>
      <c r="BG587" s="241">
        <f>IF(N587="zákl. přenesená",J587,0)</f>
        <v>0</v>
      </c>
      <c r="BH587" s="241">
        <f>IF(N587="sníž. přenesená",J587,0)</f>
        <v>0</v>
      </c>
      <c r="BI587" s="241">
        <f>IF(N587="nulová",J587,0)</f>
        <v>0</v>
      </c>
      <c r="BJ587" s="18" t="s">
        <v>21</v>
      </c>
      <c r="BK587" s="241">
        <f>ROUND(I587*H587,2)</f>
        <v>0</v>
      </c>
      <c r="BL587" s="18" t="s">
        <v>180</v>
      </c>
      <c r="BM587" s="240" t="s">
        <v>1664</v>
      </c>
    </row>
    <row r="588" s="2" customFormat="1">
      <c r="A588" s="39"/>
      <c r="B588" s="40"/>
      <c r="C588" s="41"/>
      <c r="D588" s="242" t="s">
        <v>182</v>
      </c>
      <c r="E588" s="41"/>
      <c r="F588" s="243" t="s">
        <v>1665</v>
      </c>
      <c r="G588" s="41"/>
      <c r="H588" s="41"/>
      <c r="I588" s="244"/>
      <c r="J588" s="41"/>
      <c r="K588" s="41"/>
      <c r="L588" s="45"/>
      <c r="M588" s="245"/>
      <c r="N588" s="246"/>
      <c r="O588" s="92"/>
      <c r="P588" s="92"/>
      <c r="Q588" s="92"/>
      <c r="R588" s="92"/>
      <c r="S588" s="92"/>
      <c r="T588" s="93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182</v>
      </c>
      <c r="AU588" s="18" t="s">
        <v>85</v>
      </c>
    </row>
    <row r="589" s="14" customFormat="1">
      <c r="A589" s="14"/>
      <c r="B589" s="257"/>
      <c r="C589" s="258"/>
      <c r="D589" s="242" t="s">
        <v>184</v>
      </c>
      <c r="E589" s="259" t="s">
        <v>1</v>
      </c>
      <c r="F589" s="260" t="s">
        <v>362</v>
      </c>
      <c r="G589" s="258"/>
      <c r="H589" s="261">
        <v>26</v>
      </c>
      <c r="I589" s="262"/>
      <c r="J589" s="258"/>
      <c r="K589" s="258"/>
      <c r="L589" s="263"/>
      <c r="M589" s="264"/>
      <c r="N589" s="265"/>
      <c r="O589" s="265"/>
      <c r="P589" s="265"/>
      <c r="Q589" s="265"/>
      <c r="R589" s="265"/>
      <c r="S589" s="265"/>
      <c r="T589" s="266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7" t="s">
        <v>184</v>
      </c>
      <c r="AU589" s="267" t="s">
        <v>85</v>
      </c>
      <c r="AV589" s="14" t="s">
        <v>85</v>
      </c>
      <c r="AW589" s="14" t="s">
        <v>34</v>
      </c>
      <c r="AX589" s="14" t="s">
        <v>77</v>
      </c>
      <c r="AY589" s="267" t="s">
        <v>173</v>
      </c>
    </row>
    <row r="590" s="15" customFormat="1">
      <c r="A590" s="15"/>
      <c r="B590" s="268"/>
      <c r="C590" s="269"/>
      <c r="D590" s="242" t="s">
        <v>184</v>
      </c>
      <c r="E590" s="270" t="s">
        <v>1</v>
      </c>
      <c r="F590" s="271" t="s">
        <v>187</v>
      </c>
      <c r="G590" s="269"/>
      <c r="H590" s="272">
        <v>26</v>
      </c>
      <c r="I590" s="273"/>
      <c r="J590" s="269"/>
      <c r="K590" s="269"/>
      <c r="L590" s="274"/>
      <c r="M590" s="275"/>
      <c r="N590" s="276"/>
      <c r="O590" s="276"/>
      <c r="P590" s="276"/>
      <c r="Q590" s="276"/>
      <c r="R590" s="276"/>
      <c r="S590" s="276"/>
      <c r="T590" s="277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78" t="s">
        <v>184</v>
      </c>
      <c r="AU590" s="278" t="s">
        <v>85</v>
      </c>
      <c r="AV590" s="15" t="s">
        <v>180</v>
      </c>
      <c r="AW590" s="15" t="s">
        <v>34</v>
      </c>
      <c r="AX590" s="15" t="s">
        <v>21</v>
      </c>
      <c r="AY590" s="278" t="s">
        <v>173</v>
      </c>
    </row>
    <row r="591" s="2" customFormat="1" ht="21.75" customHeight="1">
      <c r="A591" s="39"/>
      <c r="B591" s="40"/>
      <c r="C591" s="229" t="s">
        <v>1666</v>
      </c>
      <c r="D591" s="229" t="s">
        <v>175</v>
      </c>
      <c r="E591" s="230" t="s">
        <v>1667</v>
      </c>
      <c r="F591" s="231" t="s">
        <v>1668</v>
      </c>
      <c r="G591" s="232" t="s">
        <v>516</v>
      </c>
      <c r="H591" s="233">
        <v>44</v>
      </c>
      <c r="I591" s="234"/>
      <c r="J591" s="235">
        <f>ROUND(I591*H591,2)</f>
        <v>0</v>
      </c>
      <c r="K591" s="231" t="s">
        <v>179</v>
      </c>
      <c r="L591" s="45"/>
      <c r="M591" s="236" t="s">
        <v>1</v>
      </c>
      <c r="N591" s="237" t="s">
        <v>42</v>
      </c>
      <c r="O591" s="92"/>
      <c r="P591" s="238">
        <f>O591*H591</f>
        <v>0</v>
      </c>
      <c r="Q591" s="238">
        <v>0.00038999999999999999</v>
      </c>
      <c r="R591" s="238">
        <f>Q591*H591</f>
        <v>0.017159999999999998</v>
      </c>
      <c r="S591" s="238">
        <v>0</v>
      </c>
      <c r="T591" s="239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40" t="s">
        <v>180</v>
      </c>
      <c r="AT591" s="240" t="s">
        <v>175</v>
      </c>
      <c r="AU591" s="240" t="s">
        <v>85</v>
      </c>
      <c r="AY591" s="18" t="s">
        <v>173</v>
      </c>
      <c r="BE591" s="241">
        <f>IF(N591="základní",J591,0)</f>
        <v>0</v>
      </c>
      <c r="BF591" s="241">
        <f>IF(N591="snížená",J591,0)</f>
        <v>0</v>
      </c>
      <c r="BG591" s="241">
        <f>IF(N591="zákl. přenesená",J591,0)</f>
        <v>0</v>
      </c>
      <c r="BH591" s="241">
        <f>IF(N591="sníž. přenesená",J591,0)</f>
        <v>0</v>
      </c>
      <c r="BI591" s="241">
        <f>IF(N591="nulová",J591,0)</f>
        <v>0</v>
      </c>
      <c r="BJ591" s="18" t="s">
        <v>21</v>
      </c>
      <c r="BK591" s="241">
        <f>ROUND(I591*H591,2)</f>
        <v>0</v>
      </c>
      <c r="BL591" s="18" t="s">
        <v>180</v>
      </c>
      <c r="BM591" s="240" t="s">
        <v>1669</v>
      </c>
    </row>
    <row r="592" s="2" customFormat="1">
      <c r="A592" s="39"/>
      <c r="B592" s="40"/>
      <c r="C592" s="41"/>
      <c r="D592" s="242" t="s">
        <v>182</v>
      </c>
      <c r="E592" s="41"/>
      <c r="F592" s="243" t="s">
        <v>1670</v>
      </c>
      <c r="G592" s="41"/>
      <c r="H592" s="41"/>
      <c r="I592" s="244"/>
      <c r="J592" s="41"/>
      <c r="K592" s="41"/>
      <c r="L592" s="45"/>
      <c r="M592" s="245"/>
      <c r="N592" s="246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182</v>
      </c>
      <c r="AU592" s="18" t="s">
        <v>85</v>
      </c>
    </row>
    <row r="593" s="13" customFormat="1">
      <c r="A593" s="13"/>
      <c r="B593" s="247"/>
      <c r="C593" s="248"/>
      <c r="D593" s="242" t="s">
        <v>184</v>
      </c>
      <c r="E593" s="249" t="s">
        <v>1</v>
      </c>
      <c r="F593" s="250" t="s">
        <v>1671</v>
      </c>
      <c r="G593" s="248"/>
      <c r="H593" s="249" t="s">
        <v>1</v>
      </c>
      <c r="I593" s="251"/>
      <c r="J593" s="248"/>
      <c r="K593" s="248"/>
      <c r="L593" s="252"/>
      <c r="M593" s="253"/>
      <c r="N593" s="254"/>
      <c r="O593" s="254"/>
      <c r="P593" s="254"/>
      <c r="Q593" s="254"/>
      <c r="R593" s="254"/>
      <c r="S593" s="254"/>
      <c r="T593" s="25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6" t="s">
        <v>184</v>
      </c>
      <c r="AU593" s="256" t="s">
        <v>85</v>
      </c>
      <c r="AV593" s="13" t="s">
        <v>21</v>
      </c>
      <c r="AW593" s="13" t="s">
        <v>34</v>
      </c>
      <c r="AX593" s="13" t="s">
        <v>77</v>
      </c>
      <c r="AY593" s="256" t="s">
        <v>173</v>
      </c>
    </row>
    <row r="594" s="14" customFormat="1">
      <c r="A594" s="14"/>
      <c r="B594" s="257"/>
      <c r="C594" s="258"/>
      <c r="D594" s="242" t="s">
        <v>184</v>
      </c>
      <c r="E594" s="259" t="s">
        <v>1</v>
      </c>
      <c r="F594" s="260" t="s">
        <v>1672</v>
      </c>
      <c r="G594" s="258"/>
      <c r="H594" s="261">
        <v>44</v>
      </c>
      <c r="I594" s="262"/>
      <c r="J594" s="258"/>
      <c r="K594" s="258"/>
      <c r="L594" s="263"/>
      <c r="M594" s="264"/>
      <c r="N594" s="265"/>
      <c r="O594" s="265"/>
      <c r="P594" s="265"/>
      <c r="Q594" s="265"/>
      <c r="R594" s="265"/>
      <c r="S594" s="265"/>
      <c r="T594" s="266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7" t="s">
        <v>184</v>
      </c>
      <c r="AU594" s="267" t="s">
        <v>85</v>
      </c>
      <c r="AV594" s="14" t="s">
        <v>85</v>
      </c>
      <c r="AW594" s="14" t="s">
        <v>34</v>
      </c>
      <c r="AX594" s="14" t="s">
        <v>21</v>
      </c>
      <c r="AY594" s="267" t="s">
        <v>173</v>
      </c>
    </row>
    <row r="595" s="2" customFormat="1" ht="16.5" customHeight="1">
      <c r="A595" s="39"/>
      <c r="B595" s="40"/>
      <c r="C595" s="229" t="s">
        <v>1673</v>
      </c>
      <c r="D595" s="229" t="s">
        <v>175</v>
      </c>
      <c r="E595" s="230" t="s">
        <v>1190</v>
      </c>
      <c r="F595" s="231" t="s">
        <v>1191</v>
      </c>
      <c r="G595" s="232" t="s">
        <v>210</v>
      </c>
      <c r="H595" s="233">
        <v>9.2309999999999999</v>
      </c>
      <c r="I595" s="234"/>
      <c r="J595" s="235">
        <f>ROUND(I595*H595,2)</f>
        <v>0</v>
      </c>
      <c r="K595" s="231" t="s">
        <v>179</v>
      </c>
      <c r="L595" s="45"/>
      <c r="M595" s="236" t="s">
        <v>1</v>
      </c>
      <c r="N595" s="237" t="s">
        <v>42</v>
      </c>
      <c r="O595" s="92"/>
      <c r="P595" s="238">
        <f>O595*H595</f>
        <v>0</v>
      </c>
      <c r="Q595" s="238">
        <v>0.12</v>
      </c>
      <c r="R595" s="238">
        <f>Q595*H595</f>
        <v>1.10772</v>
      </c>
      <c r="S595" s="238">
        <v>2.2000000000000002</v>
      </c>
      <c r="T595" s="239">
        <f>S595*H595</f>
        <v>20.308200000000003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40" t="s">
        <v>180</v>
      </c>
      <c r="AT595" s="240" t="s">
        <v>175</v>
      </c>
      <c r="AU595" s="240" t="s">
        <v>85</v>
      </c>
      <c r="AY595" s="18" t="s">
        <v>173</v>
      </c>
      <c r="BE595" s="241">
        <f>IF(N595="základní",J595,0)</f>
        <v>0</v>
      </c>
      <c r="BF595" s="241">
        <f>IF(N595="snížená",J595,0)</f>
        <v>0</v>
      </c>
      <c r="BG595" s="241">
        <f>IF(N595="zákl. přenesená",J595,0)</f>
        <v>0</v>
      </c>
      <c r="BH595" s="241">
        <f>IF(N595="sníž. přenesená",J595,0)</f>
        <v>0</v>
      </c>
      <c r="BI595" s="241">
        <f>IF(N595="nulová",J595,0)</f>
        <v>0</v>
      </c>
      <c r="BJ595" s="18" t="s">
        <v>21</v>
      </c>
      <c r="BK595" s="241">
        <f>ROUND(I595*H595,2)</f>
        <v>0</v>
      </c>
      <c r="BL595" s="18" t="s">
        <v>180</v>
      </c>
      <c r="BM595" s="240" t="s">
        <v>1674</v>
      </c>
    </row>
    <row r="596" s="2" customFormat="1">
      <c r="A596" s="39"/>
      <c r="B596" s="40"/>
      <c r="C596" s="41"/>
      <c r="D596" s="242" t="s">
        <v>182</v>
      </c>
      <c r="E596" s="41"/>
      <c r="F596" s="243" t="s">
        <v>1193</v>
      </c>
      <c r="G596" s="41"/>
      <c r="H596" s="41"/>
      <c r="I596" s="244"/>
      <c r="J596" s="41"/>
      <c r="K596" s="41"/>
      <c r="L596" s="45"/>
      <c r="M596" s="245"/>
      <c r="N596" s="246"/>
      <c r="O596" s="92"/>
      <c r="P596" s="92"/>
      <c r="Q596" s="92"/>
      <c r="R596" s="92"/>
      <c r="S596" s="92"/>
      <c r="T596" s="93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182</v>
      </c>
      <c r="AU596" s="18" t="s">
        <v>85</v>
      </c>
    </row>
    <row r="597" s="13" customFormat="1">
      <c r="A597" s="13"/>
      <c r="B597" s="247"/>
      <c r="C597" s="248"/>
      <c r="D597" s="242" t="s">
        <v>184</v>
      </c>
      <c r="E597" s="249" t="s">
        <v>1</v>
      </c>
      <c r="F597" s="250" t="s">
        <v>1675</v>
      </c>
      <c r="G597" s="248"/>
      <c r="H597" s="249" t="s">
        <v>1</v>
      </c>
      <c r="I597" s="251"/>
      <c r="J597" s="248"/>
      <c r="K597" s="248"/>
      <c r="L597" s="252"/>
      <c r="M597" s="253"/>
      <c r="N597" s="254"/>
      <c r="O597" s="254"/>
      <c r="P597" s="254"/>
      <c r="Q597" s="254"/>
      <c r="R597" s="254"/>
      <c r="S597" s="254"/>
      <c r="T597" s="25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6" t="s">
        <v>184</v>
      </c>
      <c r="AU597" s="256" t="s">
        <v>85</v>
      </c>
      <c r="AV597" s="13" t="s">
        <v>21</v>
      </c>
      <c r="AW597" s="13" t="s">
        <v>34</v>
      </c>
      <c r="AX597" s="13" t="s">
        <v>77</v>
      </c>
      <c r="AY597" s="256" t="s">
        <v>173</v>
      </c>
    </row>
    <row r="598" s="14" customFormat="1">
      <c r="A598" s="14"/>
      <c r="B598" s="257"/>
      <c r="C598" s="258"/>
      <c r="D598" s="242" t="s">
        <v>184</v>
      </c>
      <c r="E598" s="259" t="s">
        <v>1</v>
      </c>
      <c r="F598" s="260" t="s">
        <v>1676</v>
      </c>
      <c r="G598" s="258"/>
      <c r="H598" s="261">
        <v>4.4130000000000003</v>
      </c>
      <c r="I598" s="262"/>
      <c r="J598" s="258"/>
      <c r="K598" s="258"/>
      <c r="L598" s="263"/>
      <c r="M598" s="264"/>
      <c r="N598" s="265"/>
      <c r="O598" s="265"/>
      <c r="P598" s="265"/>
      <c r="Q598" s="265"/>
      <c r="R598" s="265"/>
      <c r="S598" s="265"/>
      <c r="T598" s="266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7" t="s">
        <v>184</v>
      </c>
      <c r="AU598" s="267" t="s">
        <v>85</v>
      </c>
      <c r="AV598" s="14" t="s">
        <v>85</v>
      </c>
      <c r="AW598" s="14" t="s">
        <v>34</v>
      </c>
      <c r="AX598" s="14" t="s">
        <v>77</v>
      </c>
      <c r="AY598" s="267" t="s">
        <v>173</v>
      </c>
    </row>
    <row r="599" s="14" customFormat="1">
      <c r="A599" s="14"/>
      <c r="B599" s="257"/>
      <c r="C599" s="258"/>
      <c r="D599" s="242" t="s">
        <v>184</v>
      </c>
      <c r="E599" s="259" t="s">
        <v>1</v>
      </c>
      <c r="F599" s="260" t="s">
        <v>1677</v>
      </c>
      <c r="G599" s="258"/>
      <c r="H599" s="261">
        <v>4.8179999999999996</v>
      </c>
      <c r="I599" s="262"/>
      <c r="J599" s="258"/>
      <c r="K599" s="258"/>
      <c r="L599" s="263"/>
      <c r="M599" s="264"/>
      <c r="N599" s="265"/>
      <c r="O599" s="265"/>
      <c r="P599" s="265"/>
      <c r="Q599" s="265"/>
      <c r="R599" s="265"/>
      <c r="S599" s="265"/>
      <c r="T599" s="266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7" t="s">
        <v>184</v>
      </c>
      <c r="AU599" s="267" t="s">
        <v>85</v>
      </c>
      <c r="AV599" s="14" t="s">
        <v>85</v>
      </c>
      <c r="AW599" s="14" t="s">
        <v>34</v>
      </c>
      <c r="AX599" s="14" t="s">
        <v>77</v>
      </c>
      <c r="AY599" s="267" t="s">
        <v>173</v>
      </c>
    </row>
    <row r="600" s="15" customFormat="1">
      <c r="A600" s="15"/>
      <c r="B600" s="268"/>
      <c r="C600" s="269"/>
      <c r="D600" s="242" t="s">
        <v>184</v>
      </c>
      <c r="E600" s="270" t="s">
        <v>1</v>
      </c>
      <c r="F600" s="271" t="s">
        <v>187</v>
      </c>
      <c r="G600" s="269"/>
      <c r="H600" s="272">
        <v>9.2309999999999999</v>
      </c>
      <c r="I600" s="273"/>
      <c r="J600" s="269"/>
      <c r="K600" s="269"/>
      <c r="L600" s="274"/>
      <c r="M600" s="275"/>
      <c r="N600" s="276"/>
      <c r="O600" s="276"/>
      <c r="P600" s="276"/>
      <c r="Q600" s="276"/>
      <c r="R600" s="276"/>
      <c r="S600" s="276"/>
      <c r="T600" s="277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78" t="s">
        <v>184</v>
      </c>
      <c r="AU600" s="278" t="s">
        <v>85</v>
      </c>
      <c r="AV600" s="15" t="s">
        <v>180</v>
      </c>
      <c r="AW600" s="15" t="s">
        <v>34</v>
      </c>
      <c r="AX600" s="15" t="s">
        <v>21</v>
      </c>
      <c r="AY600" s="278" t="s">
        <v>173</v>
      </c>
    </row>
    <row r="601" s="2" customFormat="1" ht="16.5" customHeight="1">
      <c r="A601" s="39"/>
      <c r="B601" s="40"/>
      <c r="C601" s="229" t="s">
        <v>1678</v>
      </c>
      <c r="D601" s="229" t="s">
        <v>175</v>
      </c>
      <c r="E601" s="230" t="s">
        <v>572</v>
      </c>
      <c r="F601" s="231" t="s">
        <v>573</v>
      </c>
      <c r="G601" s="232" t="s">
        <v>210</v>
      </c>
      <c r="H601" s="233">
        <v>32.866</v>
      </c>
      <c r="I601" s="234"/>
      <c r="J601" s="235">
        <f>ROUND(I601*H601,2)</f>
        <v>0</v>
      </c>
      <c r="K601" s="231" t="s">
        <v>179</v>
      </c>
      <c r="L601" s="45"/>
      <c r="M601" s="236" t="s">
        <v>1</v>
      </c>
      <c r="N601" s="237" t="s">
        <v>42</v>
      </c>
      <c r="O601" s="92"/>
      <c r="P601" s="238">
        <f>O601*H601</f>
        <v>0</v>
      </c>
      <c r="Q601" s="238">
        <v>0.12</v>
      </c>
      <c r="R601" s="238">
        <f>Q601*H601</f>
        <v>3.9439199999999999</v>
      </c>
      <c r="S601" s="238">
        <v>2.4900000000000002</v>
      </c>
      <c r="T601" s="239">
        <f>S601*H601</f>
        <v>81.836340000000007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40" t="s">
        <v>180</v>
      </c>
      <c r="AT601" s="240" t="s">
        <v>175</v>
      </c>
      <c r="AU601" s="240" t="s">
        <v>85</v>
      </c>
      <c r="AY601" s="18" t="s">
        <v>173</v>
      </c>
      <c r="BE601" s="241">
        <f>IF(N601="základní",J601,0)</f>
        <v>0</v>
      </c>
      <c r="BF601" s="241">
        <f>IF(N601="snížená",J601,0)</f>
        <v>0</v>
      </c>
      <c r="BG601" s="241">
        <f>IF(N601="zákl. přenesená",J601,0)</f>
        <v>0</v>
      </c>
      <c r="BH601" s="241">
        <f>IF(N601="sníž. přenesená",J601,0)</f>
        <v>0</v>
      </c>
      <c r="BI601" s="241">
        <f>IF(N601="nulová",J601,0)</f>
        <v>0</v>
      </c>
      <c r="BJ601" s="18" t="s">
        <v>21</v>
      </c>
      <c r="BK601" s="241">
        <f>ROUND(I601*H601,2)</f>
        <v>0</v>
      </c>
      <c r="BL601" s="18" t="s">
        <v>180</v>
      </c>
      <c r="BM601" s="240" t="s">
        <v>1679</v>
      </c>
    </row>
    <row r="602" s="2" customFormat="1">
      <c r="A602" s="39"/>
      <c r="B602" s="40"/>
      <c r="C602" s="41"/>
      <c r="D602" s="242" t="s">
        <v>182</v>
      </c>
      <c r="E602" s="41"/>
      <c r="F602" s="243" t="s">
        <v>575</v>
      </c>
      <c r="G602" s="41"/>
      <c r="H602" s="41"/>
      <c r="I602" s="244"/>
      <c r="J602" s="41"/>
      <c r="K602" s="41"/>
      <c r="L602" s="45"/>
      <c r="M602" s="245"/>
      <c r="N602" s="246"/>
      <c r="O602" s="92"/>
      <c r="P602" s="92"/>
      <c r="Q602" s="92"/>
      <c r="R602" s="92"/>
      <c r="S602" s="92"/>
      <c r="T602" s="93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182</v>
      </c>
      <c r="AU602" s="18" t="s">
        <v>85</v>
      </c>
    </row>
    <row r="603" s="13" customFormat="1">
      <c r="A603" s="13"/>
      <c r="B603" s="247"/>
      <c r="C603" s="248"/>
      <c r="D603" s="242" t="s">
        <v>184</v>
      </c>
      <c r="E603" s="249" t="s">
        <v>1</v>
      </c>
      <c r="F603" s="250" t="s">
        <v>1680</v>
      </c>
      <c r="G603" s="248"/>
      <c r="H603" s="249" t="s">
        <v>1</v>
      </c>
      <c r="I603" s="251"/>
      <c r="J603" s="248"/>
      <c r="K603" s="248"/>
      <c r="L603" s="252"/>
      <c r="M603" s="253"/>
      <c r="N603" s="254"/>
      <c r="O603" s="254"/>
      <c r="P603" s="254"/>
      <c r="Q603" s="254"/>
      <c r="R603" s="254"/>
      <c r="S603" s="254"/>
      <c r="T603" s="25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6" t="s">
        <v>184</v>
      </c>
      <c r="AU603" s="256" t="s">
        <v>85</v>
      </c>
      <c r="AV603" s="13" t="s">
        <v>21</v>
      </c>
      <c r="AW603" s="13" t="s">
        <v>34</v>
      </c>
      <c r="AX603" s="13" t="s">
        <v>77</v>
      </c>
      <c r="AY603" s="256" t="s">
        <v>173</v>
      </c>
    </row>
    <row r="604" s="14" customFormat="1">
      <c r="A604" s="14"/>
      <c r="B604" s="257"/>
      <c r="C604" s="258"/>
      <c r="D604" s="242" t="s">
        <v>184</v>
      </c>
      <c r="E604" s="259" t="s">
        <v>1</v>
      </c>
      <c r="F604" s="260" t="s">
        <v>1681</v>
      </c>
      <c r="G604" s="258"/>
      <c r="H604" s="261">
        <v>30.366</v>
      </c>
      <c r="I604" s="262"/>
      <c r="J604" s="258"/>
      <c r="K604" s="258"/>
      <c r="L604" s="263"/>
      <c r="M604" s="264"/>
      <c r="N604" s="265"/>
      <c r="O604" s="265"/>
      <c r="P604" s="265"/>
      <c r="Q604" s="265"/>
      <c r="R604" s="265"/>
      <c r="S604" s="265"/>
      <c r="T604" s="266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7" t="s">
        <v>184</v>
      </c>
      <c r="AU604" s="267" t="s">
        <v>85</v>
      </c>
      <c r="AV604" s="14" t="s">
        <v>85</v>
      </c>
      <c r="AW604" s="14" t="s">
        <v>34</v>
      </c>
      <c r="AX604" s="14" t="s">
        <v>77</v>
      </c>
      <c r="AY604" s="267" t="s">
        <v>173</v>
      </c>
    </row>
    <row r="605" s="13" customFormat="1">
      <c r="A605" s="13"/>
      <c r="B605" s="247"/>
      <c r="C605" s="248"/>
      <c r="D605" s="242" t="s">
        <v>184</v>
      </c>
      <c r="E605" s="249" t="s">
        <v>1</v>
      </c>
      <c r="F605" s="250" t="s">
        <v>1682</v>
      </c>
      <c r="G605" s="248"/>
      <c r="H605" s="249" t="s">
        <v>1</v>
      </c>
      <c r="I605" s="251"/>
      <c r="J605" s="248"/>
      <c r="K605" s="248"/>
      <c r="L605" s="252"/>
      <c r="M605" s="253"/>
      <c r="N605" s="254"/>
      <c r="O605" s="254"/>
      <c r="P605" s="254"/>
      <c r="Q605" s="254"/>
      <c r="R605" s="254"/>
      <c r="S605" s="254"/>
      <c r="T605" s="25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6" t="s">
        <v>184</v>
      </c>
      <c r="AU605" s="256" t="s">
        <v>85</v>
      </c>
      <c r="AV605" s="13" t="s">
        <v>21</v>
      </c>
      <c r="AW605" s="13" t="s">
        <v>34</v>
      </c>
      <c r="AX605" s="13" t="s">
        <v>77</v>
      </c>
      <c r="AY605" s="256" t="s">
        <v>173</v>
      </c>
    </row>
    <row r="606" s="14" customFormat="1">
      <c r="A606" s="14"/>
      <c r="B606" s="257"/>
      <c r="C606" s="258"/>
      <c r="D606" s="242" t="s">
        <v>184</v>
      </c>
      <c r="E606" s="259" t="s">
        <v>1</v>
      </c>
      <c r="F606" s="260" t="s">
        <v>1683</v>
      </c>
      <c r="G606" s="258"/>
      <c r="H606" s="261">
        <v>2.5</v>
      </c>
      <c r="I606" s="262"/>
      <c r="J606" s="258"/>
      <c r="K606" s="258"/>
      <c r="L606" s="263"/>
      <c r="M606" s="264"/>
      <c r="N606" s="265"/>
      <c r="O606" s="265"/>
      <c r="P606" s="265"/>
      <c r="Q606" s="265"/>
      <c r="R606" s="265"/>
      <c r="S606" s="265"/>
      <c r="T606" s="266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7" t="s">
        <v>184</v>
      </c>
      <c r="AU606" s="267" t="s">
        <v>85</v>
      </c>
      <c r="AV606" s="14" t="s">
        <v>85</v>
      </c>
      <c r="AW606" s="14" t="s">
        <v>34</v>
      </c>
      <c r="AX606" s="14" t="s">
        <v>77</v>
      </c>
      <c r="AY606" s="267" t="s">
        <v>173</v>
      </c>
    </row>
    <row r="607" s="15" customFormat="1">
      <c r="A607" s="15"/>
      <c r="B607" s="268"/>
      <c r="C607" s="269"/>
      <c r="D607" s="242" t="s">
        <v>184</v>
      </c>
      <c r="E607" s="270" t="s">
        <v>1</v>
      </c>
      <c r="F607" s="271" t="s">
        <v>187</v>
      </c>
      <c r="G607" s="269"/>
      <c r="H607" s="272">
        <v>32.866</v>
      </c>
      <c r="I607" s="273"/>
      <c r="J607" s="269"/>
      <c r="K607" s="269"/>
      <c r="L607" s="274"/>
      <c r="M607" s="275"/>
      <c r="N607" s="276"/>
      <c r="O607" s="276"/>
      <c r="P607" s="276"/>
      <c r="Q607" s="276"/>
      <c r="R607" s="276"/>
      <c r="S607" s="276"/>
      <c r="T607" s="277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8" t="s">
        <v>184</v>
      </c>
      <c r="AU607" s="278" t="s">
        <v>85</v>
      </c>
      <c r="AV607" s="15" t="s">
        <v>180</v>
      </c>
      <c r="AW607" s="15" t="s">
        <v>34</v>
      </c>
      <c r="AX607" s="15" t="s">
        <v>21</v>
      </c>
      <c r="AY607" s="278" t="s">
        <v>173</v>
      </c>
    </row>
    <row r="608" s="2" customFormat="1" ht="16.5" customHeight="1">
      <c r="A608" s="39"/>
      <c r="B608" s="40"/>
      <c r="C608" s="229" t="s">
        <v>1235</v>
      </c>
      <c r="D608" s="229" t="s">
        <v>175</v>
      </c>
      <c r="E608" s="230" t="s">
        <v>1200</v>
      </c>
      <c r="F608" s="231" t="s">
        <v>1201</v>
      </c>
      <c r="G608" s="232" t="s">
        <v>210</v>
      </c>
      <c r="H608" s="233">
        <v>11.359</v>
      </c>
      <c r="I608" s="234"/>
      <c r="J608" s="235">
        <f>ROUND(I608*H608,2)</f>
        <v>0</v>
      </c>
      <c r="K608" s="231" t="s">
        <v>179</v>
      </c>
      <c r="L608" s="45"/>
      <c r="M608" s="236" t="s">
        <v>1</v>
      </c>
      <c r="N608" s="237" t="s">
        <v>42</v>
      </c>
      <c r="O608" s="92"/>
      <c r="P608" s="238">
        <f>O608*H608</f>
        <v>0</v>
      </c>
      <c r="Q608" s="238">
        <v>0.121711072</v>
      </c>
      <c r="R608" s="238">
        <f>Q608*H608</f>
        <v>1.3825160668480001</v>
      </c>
      <c r="S608" s="238">
        <v>2.3999999999999999</v>
      </c>
      <c r="T608" s="239">
        <f>S608*H608</f>
        <v>27.261599999999998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40" t="s">
        <v>180</v>
      </c>
      <c r="AT608" s="240" t="s">
        <v>175</v>
      </c>
      <c r="AU608" s="240" t="s">
        <v>85</v>
      </c>
      <c r="AY608" s="18" t="s">
        <v>173</v>
      </c>
      <c r="BE608" s="241">
        <f>IF(N608="základní",J608,0)</f>
        <v>0</v>
      </c>
      <c r="BF608" s="241">
        <f>IF(N608="snížená",J608,0)</f>
        <v>0</v>
      </c>
      <c r="BG608" s="241">
        <f>IF(N608="zákl. přenesená",J608,0)</f>
        <v>0</v>
      </c>
      <c r="BH608" s="241">
        <f>IF(N608="sníž. přenesená",J608,0)</f>
        <v>0</v>
      </c>
      <c r="BI608" s="241">
        <f>IF(N608="nulová",J608,0)</f>
        <v>0</v>
      </c>
      <c r="BJ608" s="18" t="s">
        <v>21</v>
      </c>
      <c r="BK608" s="241">
        <f>ROUND(I608*H608,2)</f>
        <v>0</v>
      </c>
      <c r="BL608" s="18" t="s">
        <v>180</v>
      </c>
      <c r="BM608" s="240" t="s">
        <v>1684</v>
      </c>
    </row>
    <row r="609" s="2" customFormat="1">
      <c r="A609" s="39"/>
      <c r="B609" s="40"/>
      <c r="C609" s="41"/>
      <c r="D609" s="242" t="s">
        <v>182</v>
      </c>
      <c r="E609" s="41"/>
      <c r="F609" s="243" t="s">
        <v>1203</v>
      </c>
      <c r="G609" s="41"/>
      <c r="H609" s="41"/>
      <c r="I609" s="244"/>
      <c r="J609" s="41"/>
      <c r="K609" s="41"/>
      <c r="L609" s="45"/>
      <c r="M609" s="245"/>
      <c r="N609" s="246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182</v>
      </c>
      <c r="AU609" s="18" t="s">
        <v>85</v>
      </c>
    </row>
    <row r="610" s="13" customFormat="1">
      <c r="A610" s="13"/>
      <c r="B610" s="247"/>
      <c r="C610" s="248"/>
      <c r="D610" s="242" t="s">
        <v>184</v>
      </c>
      <c r="E610" s="249" t="s">
        <v>1</v>
      </c>
      <c r="F610" s="250" t="s">
        <v>1685</v>
      </c>
      <c r="G610" s="248"/>
      <c r="H610" s="249" t="s">
        <v>1</v>
      </c>
      <c r="I610" s="251"/>
      <c r="J610" s="248"/>
      <c r="K610" s="248"/>
      <c r="L610" s="252"/>
      <c r="M610" s="253"/>
      <c r="N610" s="254"/>
      <c r="O610" s="254"/>
      <c r="P610" s="254"/>
      <c r="Q610" s="254"/>
      <c r="R610" s="254"/>
      <c r="S610" s="254"/>
      <c r="T610" s="25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6" t="s">
        <v>184</v>
      </c>
      <c r="AU610" s="256" t="s">
        <v>85</v>
      </c>
      <c r="AV610" s="13" t="s">
        <v>21</v>
      </c>
      <c r="AW610" s="13" t="s">
        <v>34</v>
      </c>
      <c r="AX610" s="13" t="s">
        <v>77</v>
      </c>
      <c r="AY610" s="256" t="s">
        <v>173</v>
      </c>
    </row>
    <row r="611" s="14" customFormat="1">
      <c r="A611" s="14"/>
      <c r="B611" s="257"/>
      <c r="C611" s="258"/>
      <c r="D611" s="242" t="s">
        <v>184</v>
      </c>
      <c r="E611" s="259" t="s">
        <v>1</v>
      </c>
      <c r="F611" s="260" t="s">
        <v>1686</v>
      </c>
      <c r="G611" s="258"/>
      <c r="H611" s="261">
        <v>4.6360000000000001</v>
      </c>
      <c r="I611" s="262"/>
      <c r="J611" s="258"/>
      <c r="K611" s="258"/>
      <c r="L611" s="263"/>
      <c r="M611" s="264"/>
      <c r="N611" s="265"/>
      <c r="O611" s="265"/>
      <c r="P611" s="265"/>
      <c r="Q611" s="265"/>
      <c r="R611" s="265"/>
      <c r="S611" s="265"/>
      <c r="T611" s="266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7" t="s">
        <v>184</v>
      </c>
      <c r="AU611" s="267" t="s">
        <v>85</v>
      </c>
      <c r="AV611" s="14" t="s">
        <v>85</v>
      </c>
      <c r="AW611" s="14" t="s">
        <v>34</v>
      </c>
      <c r="AX611" s="14" t="s">
        <v>77</v>
      </c>
      <c r="AY611" s="267" t="s">
        <v>173</v>
      </c>
    </row>
    <row r="612" s="13" customFormat="1">
      <c r="A612" s="13"/>
      <c r="B612" s="247"/>
      <c r="C612" s="248"/>
      <c r="D612" s="242" t="s">
        <v>184</v>
      </c>
      <c r="E612" s="249" t="s">
        <v>1</v>
      </c>
      <c r="F612" s="250" t="s">
        <v>1687</v>
      </c>
      <c r="G612" s="248"/>
      <c r="H612" s="249" t="s">
        <v>1</v>
      </c>
      <c r="I612" s="251"/>
      <c r="J612" s="248"/>
      <c r="K612" s="248"/>
      <c r="L612" s="252"/>
      <c r="M612" s="253"/>
      <c r="N612" s="254"/>
      <c r="O612" s="254"/>
      <c r="P612" s="254"/>
      <c r="Q612" s="254"/>
      <c r="R612" s="254"/>
      <c r="S612" s="254"/>
      <c r="T612" s="255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56" t="s">
        <v>184</v>
      </c>
      <c r="AU612" s="256" t="s">
        <v>85</v>
      </c>
      <c r="AV612" s="13" t="s">
        <v>21</v>
      </c>
      <c r="AW612" s="13" t="s">
        <v>34</v>
      </c>
      <c r="AX612" s="13" t="s">
        <v>77</v>
      </c>
      <c r="AY612" s="256" t="s">
        <v>173</v>
      </c>
    </row>
    <row r="613" s="14" customFormat="1">
      <c r="A613" s="14"/>
      <c r="B613" s="257"/>
      <c r="C613" s="258"/>
      <c r="D613" s="242" t="s">
        <v>184</v>
      </c>
      <c r="E613" s="259" t="s">
        <v>1</v>
      </c>
      <c r="F613" s="260" t="s">
        <v>1688</v>
      </c>
      <c r="G613" s="258"/>
      <c r="H613" s="261">
        <v>4.0599999999999996</v>
      </c>
      <c r="I613" s="262"/>
      <c r="J613" s="258"/>
      <c r="K613" s="258"/>
      <c r="L613" s="263"/>
      <c r="M613" s="264"/>
      <c r="N613" s="265"/>
      <c r="O613" s="265"/>
      <c r="P613" s="265"/>
      <c r="Q613" s="265"/>
      <c r="R613" s="265"/>
      <c r="S613" s="265"/>
      <c r="T613" s="266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67" t="s">
        <v>184</v>
      </c>
      <c r="AU613" s="267" t="s">
        <v>85</v>
      </c>
      <c r="AV613" s="14" t="s">
        <v>85</v>
      </c>
      <c r="AW613" s="14" t="s">
        <v>34</v>
      </c>
      <c r="AX613" s="14" t="s">
        <v>77</v>
      </c>
      <c r="AY613" s="267" t="s">
        <v>173</v>
      </c>
    </row>
    <row r="614" s="13" customFormat="1">
      <c r="A614" s="13"/>
      <c r="B614" s="247"/>
      <c r="C614" s="248"/>
      <c r="D614" s="242" t="s">
        <v>184</v>
      </c>
      <c r="E614" s="249" t="s">
        <v>1</v>
      </c>
      <c r="F614" s="250" t="s">
        <v>1414</v>
      </c>
      <c r="G614" s="248"/>
      <c r="H614" s="249" t="s">
        <v>1</v>
      </c>
      <c r="I614" s="251"/>
      <c r="J614" s="248"/>
      <c r="K614" s="248"/>
      <c r="L614" s="252"/>
      <c r="M614" s="253"/>
      <c r="N614" s="254"/>
      <c r="O614" s="254"/>
      <c r="P614" s="254"/>
      <c r="Q614" s="254"/>
      <c r="R614" s="254"/>
      <c r="S614" s="254"/>
      <c r="T614" s="255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6" t="s">
        <v>184</v>
      </c>
      <c r="AU614" s="256" t="s">
        <v>85</v>
      </c>
      <c r="AV614" s="13" t="s">
        <v>21</v>
      </c>
      <c r="AW614" s="13" t="s">
        <v>34</v>
      </c>
      <c r="AX614" s="13" t="s">
        <v>77</v>
      </c>
      <c r="AY614" s="256" t="s">
        <v>173</v>
      </c>
    </row>
    <row r="615" s="14" customFormat="1">
      <c r="A615" s="14"/>
      <c r="B615" s="257"/>
      <c r="C615" s="258"/>
      <c r="D615" s="242" t="s">
        <v>184</v>
      </c>
      <c r="E615" s="259" t="s">
        <v>1</v>
      </c>
      <c r="F615" s="260" t="s">
        <v>1689</v>
      </c>
      <c r="G615" s="258"/>
      <c r="H615" s="261">
        <v>0.47299999999999998</v>
      </c>
      <c r="I615" s="262"/>
      <c r="J615" s="258"/>
      <c r="K615" s="258"/>
      <c r="L615" s="263"/>
      <c r="M615" s="264"/>
      <c r="N615" s="265"/>
      <c r="O615" s="265"/>
      <c r="P615" s="265"/>
      <c r="Q615" s="265"/>
      <c r="R615" s="265"/>
      <c r="S615" s="265"/>
      <c r="T615" s="266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67" t="s">
        <v>184</v>
      </c>
      <c r="AU615" s="267" t="s">
        <v>85</v>
      </c>
      <c r="AV615" s="14" t="s">
        <v>85</v>
      </c>
      <c r="AW615" s="14" t="s">
        <v>34</v>
      </c>
      <c r="AX615" s="14" t="s">
        <v>77</v>
      </c>
      <c r="AY615" s="267" t="s">
        <v>173</v>
      </c>
    </row>
    <row r="616" s="13" customFormat="1">
      <c r="A616" s="13"/>
      <c r="B616" s="247"/>
      <c r="C616" s="248"/>
      <c r="D616" s="242" t="s">
        <v>184</v>
      </c>
      <c r="E616" s="249" t="s">
        <v>1</v>
      </c>
      <c r="F616" s="250" t="s">
        <v>1690</v>
      </c>
      <c r="G616" s="248"/>
      <c r="H616" s="249" t="s">
        <v>1</v>
      </c>
      <c r="I616" s="251"/>
      <c r="J616" s="248"/>
      <c r="K616" s="248"/>
      <c r="L616" s="252"/>
      <c r="M616" s="253"/>
      <c r="N616" s="254"/>
      <c r="O616" s="254"/>
      <c r="P616" s="254"/>
      <c r="Q616" s="254"/>
      <c r="R616" s="254"/>
      <c r="S616" s="254"/>
      <c r="T616" s="255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6" t="s">
        <v>184</v>
      </c>
      <c r="AU616" s="256" t="s">
        <v>85</v>
      </c>
      <c r="AV616" s="13" t="s">
        <v>21</v>
      </c>
      <c r="AW616" s="13" t="s">
        <v>34</v>
      </c>
      <c r="AX616" s="13" t="s">
        <v>77</v>
      </c>
      <c r="AY616" s="256" t="s">
        <v>173</v>
      </c>
    </row>
    <row r="617" s="14" customFormat="1">
      <c r="A617" s="14"/>
      <c r="B617" s="257"/>
      <c r="C617" s="258"/>
      <c r="D617" s="242" t="s">
        <v>184</v>
      </c>
      <c r="E617" s="259" t="s">
        <v>1</v>
      </c>
      <c r="F617" s="260" t="s">
        <v>1691</v>
      </c>
      <c r="G617" s="258"/>
      <c r="H617" s="261">
        <v>2.1899999999999999</v>
      </c>
      <c r="I617" s="262"/>
      <c r="J617" s="258"/>
      <c r="K617" s="258"/>
      <c r="L617" s="263"/>
      <c r="M617" s="264"/>
      <c r="N617" s="265"/>
      <c r="O617" s="265"/>
      <c r="P617" s="265"/>
      <c r="Q617" s="265"/>
      <c r="R617" s="265"/>
      <c r="S617" s="265"/>
      <c r="T617" s="26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7" t="s">
        <v>184</v>
      </c>
      <c r="AU617" s="267" t="s">
        <v>85</v>
      </c>
      <c r="AV617" s="14" t="s">
        <v>85</v>
      </c>
      <c r="AW617" s="14" t="s">
        <v>34</v>
      </c>
      <c r="AX617" s="14" t="s">
        <v>77</v>
      </c>
      <c r="AY617" s="267" t="s">
        <v>173</v>
      </c>
    </row>
    <row r="618" s="15" customFormat="1">
      <c r="A618" s="15"/>
      <c r="B618" s="268"/>
      <c r="C618" s="269"/>
      <c r="D618" s="242" t="s">
        <v>184</v>
      </c>
      <c r="E618" s="270" t="s">
        <v>1</v>
      </c>
      <c r="F618" s="271" t="s">
        <v>187</v>
      </c>
      <c r="G618" s="269"/>
      <c r="H618" s="272">
        <v>11.359</v>
      </c>
      <c r="I618" s="273"/>
      <c r="J618" s="269"/>
      <c r="K618" s="269"/>
      <c r="L618" s="274"/>
      <c r="M618" s="275"/>
      <c r="N618" s="276"/>
      <c r="O618" s="276"/>
      <c r="P618" s="276"/>
      <c r="Q618" s="276"/>
      <c r="R618" s="276"/>
      <c r="S618" s="276"/>
      <c r="T618" s="277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78" t="s">
        <v>184</v>
      </c>
      <c r="AU618" s="278" t="s">
        <v>85</v>
      </c>
      <c r="AV618" s="15" t="s">
        <v>180</v>
      </c>
      <c r="AW618" s="15" t="s">
        <v>34</v>
      </c>
      <c r="AX618" s="15" t="s">
        <v>21</v>
      </c>
      <c r="AY618" s="278" t="s">
        <v>173</v>
      </c>
    </row>
    <row r="619" s="2" customFormat="1" ht="16.5" customHeight="1">
      <c r="A619" s="39"/>
      <c r="B619" s="40"/>
      <c r="C619" s="229" t="s">
        <v>1240</v>
      </c>
      <c r="D619" s="229" t="s">
        <v>175</v>
      </c>
      <c r="E619" s="230" t="s">
        <v>1207</v>
      </c>
      <c r="F619" s="231" t="s">
        <v>1208</v>
      </c>
      <c r="G619" s="232" t="s">
        <v>194</v>
      </c>
      <c r="H619" s="233">
        <v>16.315000000000001</v>
      </c>
      <c r="I619" s="234"/>
      <c r="J619" s="235">
        <f>ROUND(I619*H619,2)</f>
        <v>0</v>
      </c>
      <c r="K619" s="231" t="s">
        <v>179</v>
      </c>
      <c r="L619" s="45"/>
      <c r="M619" s="236" t="s">
        <v>1</v>
      </c>
      <c r="N619" s="237" t="s">
        <v>42</v>
      </c>
      <c r="O619" s="92"/>
      <c r="P619" s="238">
        <f>O619*H619</f>
        <v>0</v>
      </c>
      <c r="Q619" s="238">
        <v>8.3599999999999999E-05</v>
      </c>
      <c r="R619" s="238">
        <f>Q619*H619</f>
        <v>0.001363934</v>
      </c>
      <c r="S619" s="238">
        <v>0.017999999999999999</v>
      </c>
      <c r="T619" s="239">
        <f>S619*H619</f>
        <v>0.29366999999999999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40" t="s">
        <v>180</v>
      </c>
      <c r="AT619" s="240" t="s">
        <v>175</v>
      </c>
      <c r="AU619" s="240" t="s">
        <v>85</v>
      </c>
      <c r="AY619" s="18" t="s">
        <v>173</v>
      </c>
      <c r="BE619" s="241">
        <f>IF(N619="základní",J619,0)</f>
        <v>0</v>
      </c>
      <c r="BF619" s="241">
        <f>IF(N619="snížená",J619,0)</f>
        <v>0</v>
      </c>
      <c r="BG619" s="241">
        <f>IF(N619="zákl. přenesená",J619,0)</f>
        <v>0</v>
      </c>
      <c r="BH619" s="241">
        <f>IF(N619="sníž. přenesená",J619,0)</f>
        <v>0</v>
      </c>
      <c r="BI619" s="241">
        <f>IF(N619="nulová",J619,0)</f>
        <v>0</v>
      </c>
      <c r="BJ619" s="18" t="s">
        <v>21</v>
      </c>
      <c r="BK619" s="241">
        <f>ROUND(I619*H619,2)</f>
        <v>0</v>
      </c>
      <c r="BL619" s="18" t="s">
        <v>180</v>
      </c>
      <c r="BM619" s="240" t="s">
        <v>1692</v>
      </c>
    </row>
    <row r="620" s="2" customFormat="1">
      <c r="A620" s="39"/>
      <c r="B620" s="40"/>
      <c r="C620" s="41"/>
      <c r="D620" s="242" t="s">
        <v>182</v>
      </c>
      <c r="E620" s="41"/>
      <c r="F620" s="243" t="s">
        <v>1210</v>
      </c>
      <c r="G620" s="41"/>
      <c r="H620" s="41"/>
      <c r="I620" s="244"/>
      <c r="J620" s="41"/>
      <c r="K620" s="41"/>
      <c r="L620" s="45"/>
      <c r="M620" s="245"/>
      <c r="N620" s="246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182</v>
      </c>
      <c r="AU620" s="18" t="s">
        <v>85</v>
      </c>
    </row>
    <row r="621" s="2" customFormat="1">
      <c r="A621" s="39"/>
      <c r="B621" s="40"/>
      <c r="C621" s="41"/>
      <c r="D621" s="242" t="s">
        <v>197</v>
      </c>
      <c r="E621" s="41"/>
      <c r="F621" s="279" t="s">
        <v>1211</v>
      </c>
      <c r="G621" s="41"/>
      <c r="H621" s="41"/>
      <c r="I621" s="244"/>
      <c r="J621" s="41"/>
      <c r="K621" s="41"/>
      <c r="L621" s="45"/>
      <c r="M621" s="245"/>
      <c r="N621" s="246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197</v>
      </c>
      <c r="AU621" s="18" t="s">
        <v>85</v>
      </c>
    </row>
    <row r="622" s="13" customFormat="1">
      <c r="A622" s="13"/>
      <c r="B622" s="247"/>
      <c r="C622" s="248"/>
      <c r="D622" s="242" t="s">
        <v>184</v>
      </c>
      <c r="E622" s="249" t="s">
        <v>1</v>
      </c>
      <c r="F622" s="250" t="s">
        <v>1551</v>
      </c>
      <c r="G622" s="248"/>
      <c r="H622" s="249" t="s">
        <v>1</v>
      </c>
      <c r="I622" s="251"/>
      <c r="J622" s="248"/>
      <c r="K622" s="248"/>
      <c r="L622" s="252"/>
      <c r="M622" s="253"/>
      <c r="N622" s="254"/>
      <c r="O622" s="254"/>
      <c r="P622" s="254"/>
      <c r="Q622" s="254"/>
      <c r="R622" s="254"/>
      <c r="S622" s="254"/>
      <c r="T622" s="255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6" t="s">
        <v>184</v>
      </c>
      <c r="AU622" s="256" t="s">
        <v>85</v>
      </c>
      <c r="AV622" s="13" t="s">
        <v>21</v>
      </c>
      <c r="AW622" s="13" t="s">
        <v>34</v>
      </c>
      <c r="AX622" s="13" t="s">
        <v>77</v>
      </c>
      <c r="AY622" s="256" t="s">
        <v>173</v>
      </c>
    </row>
    <row r="623" s="14" customFormat="1">
      <c r="A623" s="14"/>
      <c r="B623" s="257"/>
      <c r="C623" s="258"/>
      <c r="D623" s="242" t="s">
        <v>184</v>
      </c>
      <c r="E623" s="259" t="s">
        <v>1</v>
      </c>
      <c r="F623" s="260" t="s">
        <v>1693</v>
      </c>
      <c r="G623" s="258"/>
      <c r="H623" s="261">
        <v>10.475</v>
      </c>
      <c r="I623" s="262"/>
      <c r="J623" s="258"/>
      <c r="K623" s="258"/>
      <c r="L623" s="263"/>
      <c r="M623" s="264"/>
      <c r="N623" s="265"/>
      <c r="O623" s="265"/>
      <c r="P623" s="265"/>
      <c r="Q623" s="265"/>
      <c r="R623" s="265"/>
      <c r="S623" s="265"/>
      <c r="T623" s="266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7" t="s">
        <v>184</v>
      </c>
      <c r="AU623" s="267" t="s">
        <v>85</v>
      </c>
      <c r="AV623" s="14" t="s">
        <v>85</v>
      </c>
      <c r="AW623" s="14" t="s">
        <v>34</v>
      </c>
      <c r="AX623" s="14" t="s">
        <v>77</v>
      </c>
      <c r="AY623" s="267" t="s">
        <v>173</v>
      </c>
    </row>
    <row r="624" s="13" customFormat="1">
      <c r="A624" s="13"/>
      <c r="B624" s="247"/>
      <c r="C624" s="248"/>
      <c r="D624" s="242" t="s">
        <v>184</v>
      </c>
      <c r="E624" s="249" t="s">
        <v>1</v>
      </c>
      <c r="F624" s="250" t="s">
        <v>185</v>
      </c>
      <c r="G624" s="248"/>
      <c r="H624" s="249" t="s">
        <v>1</v>
      </c>
      <c r="I624" s="251"/>
      <c r="J624" s="248"/>
      <c r="K624" s="248"/>
      <c r="L624" s="252"/>
      <c r="M624" s="253"/>
      <c r="N624" s="254"/>
      <c r="O624" s="254"/>
      <c r="P624" s="254"/>
      <c r="Q624" s="254"/>
      <c r="R624" s="254"/>
      <c r="S624" s="254"/>
      <c r="T624" s="255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6" t="s">
        <v>184</v>
      </c>
      <c r="AU624" s="256" t="s">
        <v>85</v>
      </c>
      <c r="AV624" s="13" t="s">
        <v>21</v>
      </c>
      <c r="AW624" s="13" t="s">
        <v>34</v>
      </c>
      <c r="AX624" s="13" t="s">
        <v>77</v>
      </c>
      <c r="AY624" s="256" t="s">
        <v>173</v>
      </c>
    </row>
    <row r="625" s="14" customFormat="1">
      <c r="A625" s="14"/>
      <c r="B625" s="257"/>
      <c r="C625" s="258"/>
      <c r="D625" s="242" t="s">
        <v>184</v>
      </c>
      <c r="E625" s="259" t="s">
        <v>1</v>
      </c>
      <c r="F625" s="260" t="s">
        <v>1694</v>
      </c>
      <c r="G625" s="258"/>
      <c r="H625" s="261">
        <v>5.8399999999999999</v>
      </c>
      <c r="I625" s="262"/>
      <c r="J625" s="258"/>
      <c r="K625" s="258"/>
      <c r="L625" s="263"/>
      <c r="M625" s="264"/>
      <c r="N625" s="265"/>
      <c r="O625" s="265"/>
      <c r="P625" s="265"/>
      <c r="Q625" s="265"/>
      <c r="R625" s="265"/>
      <c r="S625" s="265"/>
      <c r="T625" s="266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7" t="s">
        <v>184</v>
      </c>
      <c r="AU625" s="267" t="s">
        <v>85</v>
      </c>
      <c r="AV625" s="14" t="s">
        <v>85</v>
      </c>
      <c r="AW625" s="14" t="s">
        <v>34</v>
      </c>
      <c r="AX625" s="14" t="s">
        <v>77</v>
      </c>
      <c r="AY625" s="267" t="s">
        <v>173</v>
      </c>
    </row>
    <row r="626" s="15" customFormat="1">
      <c r="A626" s="15"/>
      <c r="B626" s="268"/>
      <c r="C626" s="269"/>
      <c r="D626" s="242" t="s">
        <v>184</v>
      </c>
      <c r="E626" s="270" t="s">
        <v>1</v>
      </c>
      <c r="F626" s="271" t="s">
        <v>187</v>
      </c>
      <c r="G626" s="269"/>
      <c r="H626" s="272">
        <v>16.315000000000001</v>
      </c>
      <c r="I626" s="273"/>
      <c r="J626" s="269"/>
      <c r="K626" s="269"/>
      <c r="L626" s="274"/>
      <c r="M626" s="275"/>
      <c r="N626" s="276"/>
      <c r="O626" s="276"/>
      <c r="P626" s="276"/>
      <c r="Q626" s="276"/>
      <c r="R626" s="276"/>
      <c r="S626" s="276"/>
      <c r="T626" s="277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78" t="s">
        <v>184</v>
      </c>
      <c r="AU626" s="278" t="s">
        <v>85</v>
      </c>
      <c r="AV626" s="15" t="s">
        <v>180</v>
      </c>
      <c r="AW626" s="15" t="s">
        <v>34</v>
      </c>
      <c r="AX626" s="15" t="s">
        <v>21</v>
      </c>
      <c r="AY626" s="278" t="s">
        <v>173</v>
      </c>
    </row>
    <row r="627" s="2" customFormat="1">
      <c r="A627" s="39"/>
      <c r="B627" s="40"/>
      <c r="C627" s="229" t="s">
        <v>1248</v>
      </c>
      <c r="D627" s="229" t="s">
        <v>175</v>
      </c>
      <c r="E627" s="230" t="s">
        <v>1695</v>
      </c>
      <c r="F627" s="231" t="s">
        <v>1696</v>
      </c>
      <c r="G627" s="232" t="s">
        <v>516</v>
      </c>
      <c r="H627" s="233">
        <v>1</v>
      </c>
      <c r="I627" s="234"/>
      <c r="J627" s="235">
        <f>ROUND(I627*H627,2)</f>
        <v>0</v>
      </c>
      <c r="K627" s="231" t="s">
        <v>179</v>
      </c>
      <c r="L627" s="45"/>
      <c r="M627" s="236" t="s">
        <v>1</v>
      </c>
      <c r="N627" s="237" t="s">
        <v>42</v>
      </c>
      <c r="O627" s="92"/>
      <c r="P627" s="238">
        <f>O627*H627</f>
        <v>0</v>
      </c>
      <c r="Q627" s="238">
        <v>0</v>
      </c>
      <c r="R627" s="238">
        <f>Q627*H627</f>
        <v>0</v>
      </c>
      <c r="S627" s="238">
        <v>0.11600000000000001</v>
      </c>
      <c r="T627" s="239">
        <f>S627*H627</f>
        <v>0.11600000000000001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40" t="s">
        <v>180</v>
      </c>
      <c r="AT627" s="240" t="s">
        <v>175</v>
      </c>
      <c r="AU627" s="240" t="s">
        <v>85</v>
      </c>
      <c r="AY627" s="18" t="s">
        <v>173</v>
      </c>
      <c r="BE627" s="241">
        <f>IF(N627="základní",J627,0)</f>
        <v>0</v>
      </c>
      <c r="BF627" s="241">
        <f>IF(N627="snížená",J627,0)</f>
        <v>0</v>
      </c>
      <c r="BG627" s="241">
        <f>IF(N627="zákl. přenesená",J627,0)</f>
        <v>0</v>
      </c>
      <c r="BH627" s="241">
        <f>IF(N627="sníž. přenesená",J627,0)</f>
        <v>0</v>
      </c>
      <c r="BI627" s="241">
        <f>IF(N627="nulová",J627,0)</f>
        <v>0</v>
      </c>
      <c r="BJ627" s="18" t="s">
        <v>21</v>
      </c>
      <c r="BK627" s="241">
        <f>ROUND(I627*H627,2)</f>
        <v>0</v>
      </c>
      <c r="BL627" s="18" t="s">
        <v>180</v>
      </c>
      <c r="BM627" s="240" t="s">
        <v>1697</v>
      </c>
    </row>
    <row r="628" s="2" customFormat="1">
      <c r="A628" s="39"/>
      <c r="B628" s="40"/>
      <c r="C628" s="41"/>
      <c r="D628" s="242" t="s">
        <v>182</v>
      </c>
      <c r="E628" s="41"/>
      <c r="F628" s="243" t="s">
        <v>1698</v>
      </c>
      <c r="G628" s="41"/>
      <c r="H628" s="41"/>
      <c r="I628" s="244"/>
      <c r="J628" s="41"/>
      <c r="K628" s="41"/>
      <c r="L628" s="45"/>
      <c r="M628" s="245"/>
      <c r="N628" s="246"/>
      <c r="O628" s="92"/>
      <c r="P628" s="92"/>
      <c r="Q628" s="92"/>
      <c r="R628" s="92"/>
      <c r="S628" s="92"/>
      <c r="T628" s="93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182</v>
      </c>
      <c r="AU628" s="18" t="s">
        <v>85</v>
      </c>
    </row>
    <row r="629" s="2" customFormat="1">
      <c r="A629" s="39"/>
      <c r="B629" s="40"/>
      <c r="C629" s="229" t="s">
        <v>1252</v>
      </c>
      <c r="D629" s="229" t="s">
        <v>175</v>
      </c>
      <c r="E629" s="230" t="s">
        <v>1699</v>
      </c>
      <c r="F629" s="231" t="s">
        <v>1700</v>
      </c>
      <c r="G629" s="232" t="s">
        <v>194</v>
      </c>
      <c r="H629" s="233">
        <v>1.7</v>
      </c>
      <c r="I629" s="234"/>
      <c r="J629" s="235">
        <f>ROUND(I629*H629,2)</f>
        <v>0</v>
      </c>
      <c r="K629" s="231" t="s">
        <v>179</v>
      </c>
      <c r="L629" s="45"/>
      <c r="M629" s="236" t="s">
        <v>1</v>
      </c>
      <c r="N629" s="237" t="s">
        <v>42</v>
      </c>
      <c r="O629" s="92"/>
      <c r="P629" s="238">
        <f>O629*H629</f>
        <v>0</v>
      </c>
      <c r="Q629" s="238">
        <v>0.00070989999999999996</v>
      </c>
      <c r="R629" s="238">
        <f>Q629*H629</f>
        <v>0.0012068299999999999</v>
      </c>
      <c r="S629" s="238">
        <v>0</v>
      </c>
      <c r="T629" s="239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40" t="s">
        <v>180</v>
      </c>
      <c r="AT629" s="240" t="s">
        <v>175</v>
      </c>
      <c r="AU629" s="240" t="s">
        <v>85</v>
      </c>
      <c r="AY629" s="18" t="s">
        <v>173</v>
      </c>
      <c r="BE629" s="241">
        <f>IF(N629="základní",J629,0)</f>
        <v>0</v>
      </c>
      <c r="BF629" s="241">
        <f>IF(N629="snížená",J629,0)</f>
        <v>0</v>
      </c>
      <c r="BG629" s="241">
        <f>IF(N629="zákl. přenesená",J629,0)</f>
        <v>0</v>
      </c>
      <c r="BH629" s="241">
        <f>IF(N629="sníž. přenesená",J629,0)</f>
        <v>0</v>
      </c>
      <c r="BI629" s="241">
        <f>IF(N629="nulová",J629,0)</f>
        <v>0</v>
      </c>
      <c r="BJ629" s="18" t="s">
        <v>21</v>
      </c>
      <c r="BK629" s="241">
        <f>ROUND(I629*H629,2)</f>
        <v>0</v>
      </c>
      <c r="BL629" s="18" t="s">
        <v>180</v>
      </c>
      <c r="BM629" s="240" t="s">
        <v>1701</v>
      </c>
    </row>
    <row r="630" s="2" customFormat="1">
      <c r="A630" s="39"/>
      <c r="B630" s="40"/>
      <c r="C630" s="41"/>
      <c r="D630" s="242" t="s">
        <v>182</v>
      </c>
      <c r="E630" s="41"/>
      <c r="F630" s="243" t="s">
        <v>1702</v>
      </c>
      <c r="G630" s="41"/>
      <c r="H630" s="41"/>
      <c r="I630" s="244"/>
      <c r="J630" s="41"/>
      <c r="K630" s="41"/>
      <c r="L630" s="45"/>
      <c r="M630" s="245"/>
      <c r="N630" s="246"/>
      <c r="O630" s="92"/>
      <c r="P630" s="92"/>
      <c r="Q630" s="92"/>
      <c r="R630" s="92"/>
      <c r="S630" s="92"/>
      <c r="T630" s="93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182</v>
      </c>
      <c r="AU630" s="18" t="s">
        <v>85</v>
      </c>
    </row>
    <row r="631" s="13" customFormat="1">
      <c r="A631" s="13"/>
      <c r="B631" s="247"/>
      <c r="C631" s="248"/>
      <c r="D631" s="242" t="s">
        <v>184</v>
      </c>
      <c r="E631" s="249" t="s">
        <v>1</v>
      </c>
      <c r="F631" s="250" t="s">
        <v>1703</v>
      </c>
      <c r="G631" s="248"/>
      <c r="H631" s="249" t="s">
        <v>1</v>
      </c>
      <c r="I631" s="251"/>
      <c r="J631" s="248"/>
      <c r="K631" s="248"/>
      <c r="L631" s="252"/>
      <c r="M631" s="253"/>
      <c r="N631" s="254"/>
      <c r="O631" s="254"/>
      <c r="P631" s="254"/>
      <c r="Q631" s="254"/>
      <c r="R631" s="254"/>
      <c r="S631" s="254"/>
      <c r="T631" s="25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6" t="s">
        <v>184</v>
      </c>
      <c r="AU631" s="256" t="s">
        <v>85</v>
      </c>
      <c r="AV631" s="13" t="s">
        <v>21</v>
      </c>
      <c r="AW631" s="13" t="s">
        <v>34</v>
      </c>
      <c r="AX631" s="13" t="s">
        <v>77</v>
      </c>
      <c r="AY631" s="256" t="s">
        <v>173</v>
      </c>
    </row>
    <row r="632" s="14" customFormat="1">
      <c r="A632" s="14"/>
      <c r="B632" s="257"/>
      <c r="C632" s="258"/>
      <c r="D632" s="242" t="s">
        <v>184</v>
      </c>
      <c r="E632" s="259" t="s">
        <v>1</v>
      </c>
      <c r="F632" s="260" t="s">
        <v>1704</v>
      </c>
      <c r="G632" s="258"/>
      <c r="H632" s="261">
        <v>1.7</v>
      </c>
      <c r="I632" s="262"/>
      <c r="J632" s="258"/>
      <c r="K632" s="258"/>
      <c r="L632" s="263"/>
      <c r="M632" s="264"/>
      <c r="N632" s="265"/>
      <c r="O632" s="265"/>
      <c r="P632" s="265"/>
      <c r="Q632" s="265"/>
      <c r="R632" s="265"/>
      <c r="S632" s="265"/>
      <c r="T632" s="266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67" t="s">
        <v>184</v>
      </c>
      <c r="AU632" s="267" t="s">
        <v>85</v>
      </c>
      <c r="AV632" s="14" t="s">
        <v>85</v>
      </c>
      <c r="AW632" s="14" t="s">
        <v>34</v>
      </c>
      <c r="AX632" s="14" t="s">
        <v>77</v>
      </c>
      <c r="AY632" s="267" t="s">
        <v>173</v>
      </c>
    </row>
    <row r="633" s="15" customFormat="1">
      <c r="A633" s="15"/>
      <c r="B633" s="268"/>
      <c r="C633" s="269"/>
      <c r="D633" s="242" t="s">
        <v>184</v>
      </c>
      <c r="E633" s="270" t="s">
        <v>1</v>
      </c>
      <c r="F633" s="271" t="s">
        <v>187</v>
      </c>
      <c r="G633" s="269"/>
      <c r="H633" s="272">
        <v>1.7</v>
      </c>
      <c r="I633" s="273"/>
      <c r="J633" s="269"/>
      <c r="K633" s="269"/>
      <c r="L633" s="274"/>
      <c r="M633" s="275"/>
      <c r="N633" s="276"/>
      <c r="O633" s="276"/>
      <c r="P633" s="276"/>
      <c r="Q633" s="276"/>
      <c r="R633" s="276"/>
      <c r="S633" s="276"/>
      <c r="T633" s="277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78" t="s">
        <v>184</v>
      </c>
      <c r="AU633" s="278" t="s">
        <v>85</v>
      </c>
      <c r="AV633" s="15" t="s">
        <v>180</v>
      </c>
      <c r="AW633" s="15" t="s">
        <v>34</v>
      </c>
      <c r="AX633" s="15" t="s">
        <v>21</v>
      </c>
      <c r="AY633" s="278" t="s">
        <v>173</v>
      </c>
    </row>
    <row r="634" s="2" customFormat="1">
      <c r="A634" s="39"/>
      <c r="B634" s="40"/>
      <c r="C634" s="229" t="s">
        <v>1258</v>
      </c>
      <c r="D634" s="229" t="s">
        <v>175</v>
      </c>
      <c r="E634" s="230" t="s">
        <v>1705</v>
      </c>
      <c r="F634" s="231" t="s">
        <v>1706</v>
      </c>
      <c r="G634" s="232" t="s">
        <v>178</v>
      </c>
      <c r="H634" s="233">
        <v>55.814999999999998</v>
      </c>
      <c r="I634" s="234"/>
      <c r="J634" s="235">
        <f>ROUND(I634*H634,2)</f>
        <v>0</v>
      </c>
      <c r="K634" s="231" t="s">
        <v>179</v>
      </c>
      <c r="L634" s="45"/>
      <c r="M634" s="236" t="s">
        <v>1</v>
      </c>
      <c r="N634" s="237" t="s">
        <v>42</v>
      </c>
      <c r="O634" s="92"/>
      <c r="P634" s="238">
        <f>O634*H634</f>
        <v>0</v>
      </c>
      <c r="Q634" s="238">
        <v>0</v>
      </c>
      <c r="R634" s="238">
        <f>Q634*H634</f>
        <v>0</v>
      </c>
      <c r="S634" s="238">
        <v>0.070000000000000007</v>
      </c>
      <c r="T634" s="239">
        <f>S634*H634</f>
        <v>3.9070500000000004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40" t="s">
        <v>180</v>
      </c>
      <c r="AT634" s="240" t="s">
        <v>175</v>
      </c>
      <c r="AU634" s="240" t="s">
        <v>85</v>
      </c>
      <c r="AY634" s="18" t="s">
        <v>173</v>
      </c>
      <c r="BE634" s="241">
        <f>IF(N634="základní",J634,0)</f>
        <v>0</v>
      </c>
      <c r="BF634" s="241">
        <f>IF(N634="snížená",J634,0)</f>
        <v>0</v>
      </c>
      <c r="BG634" s="241">
        <f>IF(N634="zákl. přenesená",J634,0)</f>
        <v>0</v>
      </c>
      <c r="BH634" s="241">
        <f>IF(N634="sníž. přenesená",J634,0)</f>
        <v>0</v>
      </c>
      <c r="BI634" s="241">
        <f>IF(N634="nulová",J634,0)</f>
        <v>0</v>
      </c>
      <c r="BJ634" s="18" t="s">
        <v>21</v>
      </c>
      <c r="BK634" s="241">
        <f>ROUND(I634*H634,2)</f>
        <v>0</v>
      </c>
      <c r="BL634" s="18" t="s">
        <v>180</v>
      </c>
      <c r="BM634" s="240" t="s">
        <v>1707</v>
      </c>
    </row>
    <row r="635" s="2" customFormat="1">
      <c r="A635" s="39"/>
      <c r="B635" s="40"/>
      <c r="C635" s="41"/>
      <c r="D635" s="242" t="s">
        <v>182</v>
      </c>
      <c r="E635" s="41"/>
      <c r="F635" s="243" t="s">
        <v>1708</v>
      </c>
      <c r="G635" s="41"/>
      <c r="H635" s="41"/>
      <c r="I635" s="244"/>
      <c r="J635" s="41"/>
      <c r="K635" s="41"/>
      <c r="L635" s="45"/>
      <c r="M635" s="245"/>
      <c r="N635" s="246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182</v>
      </c>
      <c r="AU635" s="18" t="s">
        <v>85</v>
      </c>
    </row>
    <row r="636" s="13" customFormat="1">
      <c r="A636" s="13"/>
      <c r="B636" s="247"/>
      <c r="C636" s="248"/>
      <c r="D636" s="242" t="s">
        <v>184</v>
      </c>
      <c r="E636" s="249" t="s">
        <v>1</v>
      </c>
      <c r="F636" s="250" t="s">
        <v>1709</v>
      </c>
      <c r="G636" s="248"/>
      <c r="H636" s="249" t="s">
        <v>1</v>
      </c>
      <c r="I636" s="251"/>
      <c r="J636" s="248"/>
      <c r="K636" s="248"/>
      <c r="L636" s="252"/>
      <c r="M636" s="253"/>
      <c r="N636" s="254"/>
      <c r="O636" s="254"/>
      <c r="P636" s="254"/>
      <c r="Q636" s="254"/>
      <c r="R636" s="254"/>
      <c r="S636" s="254"/>
      <c r="T636" s="255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56" t="s">
        <v>184</v>
      </c>
      <c r="AU636" s="256" t="s">
        <v>85</v>
      </c>
      <c r="AV636" s="13" t="s">
        <v>21</v>
      </c>
      <c r="AW636" s="13" t="s">
        <v>34</v>
      </c>
      <c r="AX636" s="13" t="s">
        <v>77</v>
      </c>
      <c r="AY636" s="256" t="s">
        <v>173</v>
      </c>
    </row>
    <row r="637" s="14" customFormat="1">
      <c r="A637" s="14"/>
      <c r="B637" s="257"/>
      <c r="C637" s="258"/>
      <c r="D637" s="242" t="s">
        <v>184</v>
      </c>
      <c r="E637" s="259" t="s">
        <v>1</v>
      </c>
      <c r="F637" s="260" t="s">
        <v>1710</v>
      </c>
      <c r="G637" s="258"/>
      <c r="H637" s="261">
        <v>14</v>
      </c>
      <c r="I637" s="262"/>
      <c r="J637" s="258"/>
      <c r="K637" s="258"/>
      <c r="L637" s="263"/>
      <c r="M637" s="264"/>
      <c r="N637" s="265"/>
      <c r="O637" s="265"/>
      <c r="P637" s="265"/>
      <c r="Q637" s="265"/>
      <c r="R637" s="265"/>
      <c r="S637" s="265"/>
      <c r="T637" s="266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67" t="s">
        <v>184</v>
      </c>
      <c r="AU637" s="267" t="s">
        <v>85</v>
      </c>
      <c r="AV637" s="14" t="s">
        <v>85</v>
      </c>
      <c r="AW637" s="14" t="s">
        <v>34</v>
      </c>
      <c r="AX637" s="14" t="s">
        <v>77</v>
      </c>
      <c r="AY637" s="267" t="s">
        <v>173</v>
      </c>
    </row>
    <row r="638" s="14" customFormat="1">
      <c r="A638" s="14"/>
      <c r="B638" s="257"/>
      <c r="C638" s="258"/>
      <c r="D638" s="242" t="s">
        <v>184</v>
      </c>
      <c r="E638" s="259" t="s">
        <v>1</v>
      </c>
      <c r="F638" s="260" t="s">
        <v>1711</v>
      </c>
      <c r="G638" s="258"/>
      <c r="H638" s="261">
        <v>4.5999999999999996</v>
      </c>
      <c r="I638" s="262"/>
      <c r="J638" s="258"/>
      <c r="K638" s="258"/>
      <c r="L638" s="263"/>
      <c r="M638" s="264"/>
      <c r="N638" s="265"/>
      <c r="O638" s="265"/>
      <c r="P638" s="265"/>
      <c r="Q638" s="265"/>
      <c r="R638" s="265"/>
      <c r="S638" s="265"/>
      <c r="T638" s="266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67" t="s">
        <v>184</v>
      </c>
      <c r="AU638" s="267" t="s">
        <v>85</v>
      </c>
      <c r="AV638" s="14" t="s">
        <v>85</v>
      </c>
      <c r="AW638" s="14" t="s">
        <v>34</v>
      </c>
      <c r="AX638" s="14" t="s">
        <v>77</v>
      </c>
      <c r="AY638" s="267" t="s">
        <v>173</v>
      </c>
    </row>
    <row r="639" s="13" customFormat="1">
      <c r="A639" s="13"/>
      <c r="B639" s="247"/>
      <c r="C639" s="248"/>
      <c r="D639" s="242" t="s">
        <v>184</v>
      </c>
      <c r="E639" s="249" t="s">
        <v>1</v>
      </c>
      <c r="F639" s="250" t="s">
        <v>1712</v>
      </c>
      <c r="G639" s="248"/>
      <c r="H639" s="249" t="s">
        <v>1</v>
      </c>
      <c r="I639" s="251"/>
      <c r="J639" s="248"/>
      <c r="K639" s="248"/>
      <c r="L639" s="252"/>
      <c r="M639" s="253"/>
      <c r="N639" s="254"/>
      <c r="O639" s="254"/>
      <c r="P639" s="254"/>
      <c r="Q639" s="254"/>
      <c r="R639" s="254"/>
      <c r="S639" s="254"/>
      <c r="T639" s="255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6" t="s">
        <v>184</v>
      </c>
      <c r="AU639" s="256" t="s">
        <v>85</v>
      </c>
      <c r="AV639" s="13" t="s">
        <v>21</v>
      </c>
      <c r="AW639" s="13" t="s">
        <v>34</v>
      </c>
      <c r="AX639" s="13" t="s">
        <v>77</v>
      </c>
      <c r="AY639" s="256" t="s">
        <v>173</v>
      </c>
    </row>
    <row r="640" s="14" customFormat="1">
      <c r="A640" s="14"/>
      <c r="B640" s="257"/>
      <c r="C640" s="258"/>
      <c r="D640" s="242" t="s">
        <v>184</v>
      </c>
      <c r="E640" s="259" t="s">
        <v>1</v>
      </c>
      <c r="F640" s="260" t="s">
        <v>207</v>
      </c>
      <c r="G640" s="258"/>
      <c r="H640" s="261">
        <v>5</v>
      </c>
      <c r="I640" s="262"/>
      <c r="J640" s="258"/>
      <c r="K640" s="258"/>
      <c r="L640" s="263"/>
      <c r="M640" s="264"/>
      <c r="N640" s="265"/>
      <c r="O640" s="265"/>
      <c r="P640" s="265"/>
      <c r="Q640" s="265"/>
      <c r="R640" s="265"/>
      <c r="S640" s="265"/>
      <c r="T640" s="266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67" t="s">
        <v>184</v>
      </c>
      <c r="AU640" s="267" t="s">
        <v>85</v>
      </c>
      <c r="AV640" s="14" t="s">
        <v>85</v>
      </c>
      <c r="AW640" s="14" t="s">
        <v>34</v>
      </c>
      <c r="AX640" s="14" t="s">
        <v>77</v>
      </c>
      <c r="AY640" s="267" t="s">
        <v>173</v>
      </c>
    </row>
    <row r="641" s="14" customFormat="1">
      <c r="A641" s="14"/>
      <c r="B641" s="257"/>
      <c r="C641" s="258"/>
      <c r="D641" s="242" t="s">
        <v>184</v>
      </c>
      <c r="E641" s="259" t="s">
        <v>1</v>
      </c>
      <c r="F641" s="260" t="s">
        <v>1713</v>
      </c>
      <c r="G641" s="258"/>
      <c r="H641" s="261">
        <v>23.315000000000001</v>
      </c>
      <c r="I641" s="262"/>
      <c r="J641" s="258"/>
      <c r="K641" s="258"/>
      <c r="L641" s="263"/>
      <c r="M641" s="264"/>
      <c r="N641" s="265"/>
      <c r="O641" s="265"/>
      <c r="P641" s="265"/>
      <c r="Q641" s="265"/>
      <c r="R641" s="265"/>
      <c r="S641" s="265"/>
      <c r="T641" s="266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67" t="s">
        <v>184</v>
      </c>
      <c r="AU641" s="267" t="s">
        <v>85</v>
      </c>
      <c r="AV641" s="14" t="s">
        <v>85</v>
      </c>
      <c r="AW641" s="14" t="s">
        <v>34</v>
      </c>
      <c r="AX641" s="14" t="s">
        <v>77</v>
      </c>
      <c r="AY641" s="267" t="s">
        <v>173</v>
      </c>
    </row>
    <row r="642" s="13" customFormat="1">
      <c r="A642" s="13"/>
      <c r="B642" s="247"/>
      <c r="C642" s="248"/>
      <c r="D642" s="242" t="s">
        <v>184</v>
      </c>
      <c r="E642" s="249" t="s">
        <v>1</v>
      </c>
      <c r="F642" s="250" t="s">
        <v>1714</v>
      </c>
      <c r="G642" s="248"/>
      <c r="H642" s="249" t="s">
        <v>1</v>
      </c>
      <c r="I642" s="251"/>
      <c r="J642" s="248"/>
      <c r="K642" s="248"/>
      <c r="L642" s="252"/>
      <c r="M642" s="253"/>
      <c r="N642" s="254"/>
      <c r="O642" s="254"/>
      <c r="P642" s="254"/>
      <c r="Q642" s="254"/>
      <c r="R642" s="254"/>
      <c r="S642" s="254"/>
      <c r="T642" s="255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56" t="s">
        <v>184</v>
      </c>
      <c r="AU642" s="256" t="s">
        <v>85</v>
      </c>
      <c r="AV642" s="13" t="s">
        <v>21</v>
      </c>
      <c r="AW642" s="13" t="s">
        <v>34</v>
      </c>
      <c r="AX642" s="13" t="s">
        <v>77</v>
      </c>
      <c r="AY642" s="256" t="s">
        <v>173</v>
      </c>
    </row>
    <row r="643" s="14" customFormat="1">
      <c r="A643" s="14"/>
      <c r="B643" s="257"/>
      <c r="C643" s="258"/>
      <c r="D643" s="242" t="s">
        <v>184</v>
      </c>
      <c r="E643" s="259" t="s">
        <v>1</v>
      </c>
      <c r="F643" s="260" t="s">
        <v>1715</v>
      </c>
      <c r="G643" s="258"/>
      <c r="H643" s="261">
        <v>8.9000000000000004</v>
      </c>
      <c r="I643" s="262"/>
      <c r="J643" s="258"/>
      <c r="K643" s="258"/>
      <c r="L643" s="263"/>
      <c r="M643" s="264"/>
      <c r="N643" s="265"/>
      <c r="O643" s="265"/>
      <c r="P643" s="265"/>
      <c r="Q643" s="265"/>
      <c r="R643" s="265"/>
      <c r="S643" s="265"/>
      <c r="T643" s="266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67" t="s">
        <v>184</v>
      </c>
      <c r="AU643" s="267" t="s">
        <v>85</v>
      </c>
      <c r="AV643" s="14" t="s">
        <v>85</v>
      </c>
      <c r="AW643" s="14" t="s">
        <v>34</v>
      </c>
      <c r="AX643" s="14" t="s">
        <v>77</v>
      </c>
      <c r="AY643" s="267" t="s">
        <v>173</v>
      </c>
    </row>
    <row r="644" s="15" customFormat="1">
      <c r="A644" s="15"/>
      <c r="B644" s="268"/>
      <c r="C644" s="269"/>
      <c r="D644" s="242" t="s">
        <v>184</v>
      </c>
      <c r="E644" s="270" t="s">
        <v>1</v>
      </c>
      <c r="F644" s="271" t="s">
        <v>187</v>
      </c>
      <c r="G644" s="269"/>
      <c r="H644" s="272">
        <v>55.814999999999998</v>
      </c>
      <c r="I644" s="273"/>
      <c r="J644" s="269"/>
      <c r="K644" s="269"/>
      <c r="L644" s="274"/>
      <c r="M644" s="275"/>
      <c r="N644" s="276"/>
      <c r="O644" s="276"/>
      <c r="P644" s="276"/>
      <c r="Q644" s="276"/>
      <c r="R644" s="276"/>
      <c r="S644" s="276"/>
      <c r="T644" s="277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78" t="s">
        <v>184</v>
      </c>
      <c r="AU644" s="278" t="s">
        <v>85</v>
      </c>
      <c r="AV644" s="15" t="s">
        <v>180</v>
      </c>
      <c r="AW644" s="15" t="s">
        <v>34</v>
      </c>
      <c r="AX644" s="15" t="s">
        <v>21</v>
      </c>
      <c r="AY644" s="278" t="s">
        <v>173</v>
      </c>
    </row>
    <row r="645" s="2" customFormat="1">
      <c r="A645" s="39"/>
      <c r="B645" s="40"/>
      <c r="C645" s="229" t="s">
        <v>1716</v>
      </c>
      <c r="D645" s="229" t="s">
        <v>175</v>
      </c>
      <c r="E645" s="230" t="s">
        <v>1717</v>
      </c>
      <c r="F645" s="231" t="s">
        <v>1718</v>
      </c>
      <c r="G645" s="232" t="s">
        <v>210</v>
      </c>
      <c r="H645" s="233">
        <v>0.25</v>
      </c>
      <c r="I645" s="234"/>
      <c r="J645" s="235">
        <f>ROUND(I645*H645,2)</f>
        <v>0</v>
      </c>
      <c r="K645" s="231" t="s">
        <v>179</v>
      </c>
      <c r="L645" s="45"/>
      <c r="M645" s="236" t="s">
        <v>1</v>
      </c>
      <c r="N645" s="237" t="s">
        <v>42</v>
      </c>
      <c r="O645" s="92"/>
      <c r="P645" s="238">
        <f>O645*H645</f>
        <v>0</v>
      </c>
      <c r="Q645" s="238">
        <v>0.50375000000000003</v>
      </c>
      <c r="R645" s="238">
        <f>Q645*H645</f>
        <v>0.12593750000000001</v>
      </c>
      <c r="S645" s="238">
        <v>1.95</v>
      </c>
      <c r="T645" s="239">
        <f>S645*H645</f>
        <v>0.48749999999999999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40" t="s">
        <v>180</v>
      </c>
      <c r="AT645" s="240" t="s">
        <v>175</v>
      </c>
      <c r="AU645" s="240" t="s">
        <v>85</v>
      </c>
      <c r="AY645" s="18" t="s">
        <v>173</v>
      </c>
      <c r="BE645" s="241">
        <f>IF(N645="základní",J645,0)</f>
        <v>0</v>
      </c>
      <c r="BF645" s="241">
        <f>IF(N645="snížená",J645,0)</f>
        <v>0</v>
      </c>
      <c r="BG645" s="241">
        <f>IF(N645="zákl. přenesená",J645,0)</f>
        <v>0</v>
      </c>
      <c r="BH645" s="241">
        <f>IF(N645="sníž. přenesená",J645,0)</f>
        <v>0</v>
      </c>
      <c r="BI645" s="241">
        <f>IF(N645="nulová",J645,0)</f>
        <v>0</v>
      </c>
      <c r="BJ645" s="18" t="s">
        <v>21</v>
      </c>
      <c r="BK645" s="241">
        <f>ROUND(I645*H645,2)</f>
        <v>0</v>
      </c>
      <c r="BL645" s="18" t="s">
        <v>180</v>
      </c>
      <c r="BM645" s="240" t="s">
        <v>1719</v>
      </c>
    </row>
    <row r="646" s="2" customFormat="1">
      <c r="A646" s="39"/>
      <c r="B646" s="40"/>
      <c r="C646" s="41"/>
      <c r="D646" s="242" t="s">
        <v>182</v>
      </c>
      <c r="E646" s="41"/>
      <c r="F646" s="243" t="s">
        <v>1720</v>
      </c>
      <c r="G646" s="41"/>
      <c r="H646" s="41"/>
      <c r="I646" s="244"/>
      <c r="J646" s="41"/>
      <c r="K646" s="41"/>
      <c r="L646" s="45"/>
      <c r="M646" s="245"/>
      <c r="N646" s="246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182</v>
      </c>
      <c r="AU646" s="18" t="s">
        <v>85</v>
      </c>
    </row>
    <row r="647" s="13" customFormat="1">
      <c r="A647" s="13"/>
      <c r="B647" s="247"/>
      <c r="C647" s="248"/>
      <c r="D647" s="242" t="s">
        <v>184</v>
      </c>
      <c r="E647" s="249" t="s">
        <v>1</v>
      </c>
      <c r="F647" s="250" t="s">
        <v>1551</v>
      </c>
      <c r="G647" s="248"/>
      <c r="H647" s="249" t="s">
        <v>1</v>
      </c>
      <c r="I647" s="251"/>
      <c r="J647" s="248"/>
      <c r="K647" s="248"/>
      <c r="L647" s="252"/>
      <c r="M647" s="253"/>
      <c r="N647" s="254"/>
      <c r="O647" s="254"/>
      <c r="P647" s="254"/>
      <c r="Q647" s="254"/>
      <c r="R647" s="254"/>
      <c r="S647" s="254"/>
      <c r="T647" s="255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6" t="s">
        <v>184</v>
      </c>
      <c r="AU647" s="256" t="s">
        <v>85</v>
      </c>
      <c r="AV647" s="13" t="s">
        <v>21</v>
      </c>
      <c r="AW647" s="13" t="s">
        <v>34</v>
      </c>
      <c r="AX647" s="13" t="s">
        <v>77</v>
      </c>
      <c r="AY647" s="256" t="s">
        <v>173</v>
      </c>
    </row>
    <row r="648" s="13" customFormat="1">
      <c r="A648" s="13"/>
      <c r="B648" s="247"/>
      <c r="C648" s="248"/>
      <c r="D648" s="242" t="s">
        <v>184</v>
      </c>
      <c r="E648" s="249" t="s">
        <v>1</v>
      </c>
      <c r="F648" s="250" t="s">
        <v>1721</v>
      </c>
      <c r="G648" s="248"/>
      <c r="H648" s="249" t="s">
        <v>1</v>
      </c>
      <c r="I648" s="251"/>
      <c r="J648" s="248"/>
      <c r="K648" s="248"/>
      <c r="L648" s="252"/>
      <c r="M648" s="253"/>
      <c r="N648" s="254"/>
      <c r="O648" s="254"/>
      <c r="P648" s="254"/>
      <c r="Q648" s="254"/>
      <c r="R648" s="254"/>
      <c r="S648" s="254"/>
      <c r="T648" s="255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6" t="s">
        <v>184</v>
      </c>
      <c r="AU648" s="256" t="s">
        <v>85</v>
      </c>
      <c r="AV648" s="13" t="s">
        <v>21</v>
      </c>
      <c r="AW648" s="13" t="s">
        <v>34</v>
      </c>
      <c r="AX648" s="13" t="s">
        <v>77</v>
      </c>
      <c r="AY648" s="256" t="s">
        <v>173</v>
      </c>
    </row>
    <row r="649" s="14" customFormat="1">
      <c r="A649" s="14"/>
      <c r="B649" s="257"/>
      <c r="C649" s="258"/>
      <c r="D649" s="242" t="s">
        <v>184</v>
      </c>
      <c r="E649" s="259" t="s">
        <v>1</v>
      </c>
      <c r="F649" s="260" t="s">
        <v>1722</v>
      </c>
      <c r="G649" s="258"/>
      <c r="H649" s="261">
        <v>0.25</v>
      </c>
      <c r="I649" s="262"/>
      <c r="J649" s="258"/>
      <c r="K649" s="258"/>
      <c r="L649" s="263"/>
      <c r="M649" s="264"/>
      <c r="N649" s="265"/>
      <c r="O649" s="265"/>
      <c r="P649" s="265"/>
      <c r="Q649" s="265"/>
      <c r="R649" s="265"/>
      <c r="S649" s="265"/>
      <c r="T649" s="266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67" t="s">
        <v>184</v>
      </c>
      <c r="AU649" s="267" t="s">
        <v>85</v>
      </c>
      <c r="AV649" s="14" t="s">
        <v>85</v>
      </c>
      <c r="AW649" s="14" t="s">
        <v>34</v>
      </c>
      <c r="AX649" s="14" t="s">
        <v>77</v>
      </c>
      <c r="AY649" s="267" t="s">
        <v>173</v>
      </c>
    </row>
    <row r="650" s="15" customFormat="1">
      <c r="A650" s="15"/>
      <c r="B650" s="268"/>
      <c r="C650" s="269"/>
      <c r="D650" s="242" t="s">
        <v>184</v>
      </c>
      <c r="E650" s="270" t="s">
        <v>1</v>
      </c>
      <c r="F650" s="271" t="s">
        <v>187</v>
      </c>
      <c r="G650" s="269"/>
      <c r="H650" s="272">
        <v>0.25</v>
      </c>
      <c r="I650" s="273"/>
      <c r="J650" s="269"/>
      <c r="K650" s="269"/>
      <c r="L650" s="274"/>
      <c r="M650" s="275"/>
      <c r="N650" s="276"/>
      <c r="O650" s="276"/>
      <c r="P650" s="276"/>
      <c r="Q650" s="276"/>
      <c r="R650" s="276"/>
      <c r="S650" s="276"/>
      <c r="T650" s="277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78" t="s">
        <v>184</v>
      </c>
      <c r="AU650" s="278" t="s">
        <v>85</v>
      </c>
      <c r="AV650" s="15" t="s">
        <v>180</v>
      </c>
      <c r="AW650" s="15" t="s">
        <v>34</v>
      </c>
      <c r="AX650" s="15" t="s">
        <v>21</v>
      </c>
      <c r="AY650" s="278" t="s">
        <v>173</v>
      </c>
    </row>
    <row r="651" s="2" customFormat="1" ht="16.5" customHeight="1">
      <c r="A651" s="39"/>
      <c r="B651" s="40"/>
      <c r="C651" s="291" t="s">
        <v>781</v>
      </c>
      <c r="D651" s="291" t="s">
        <v>295</v>
      </c>
      <c r="E651" s="292" t="s">
        <v>1723</v>
      </c>
      <c r="F651" s="293" t="s">
        <v>1724</v>
      </c>
      <c r="G651" s="294" t="s">
        <v>251</v>
      </c>
      <c r="H651" s="295">
        <v>0.75</v>
      </c>
      <c r="I651" s="296"/>
      <c r="J651" s="297">
        <f>ROUND(I651*H651,2)</f>
        <v>0</v>
      </c>
      <c r="K651" s="293" t="s">
        <v>179</v>
      </c>
      <c r="L651" s="298"/>
      <c r="M651" s="299" t="s">
        <v>1</v>
      </c>
      <c r="N651" s="300" t="s">
        <v>42</v>
      </c>
      <c r="O651" s="92"/>
      <c r="P651" s="238">
        <f>O651*H651</f>
        <v>0</v>
      </c>
      <c r="Q651" s="238">
        <v>1</v>
      </c>
      <c r="R651" s="238">
        <f>Q651*H651</f>
        <v>0.75</v>
      </c>
      <c r="S651" s="238">
        <v>0</v>
      </c>
      <c r="T651" s="239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40" t="s">
        <v>238</v>
      </c>
      <c r="AT651" s="240" t="s">
        <v>295</v>
      </c>
      <c r="AU651" s="240" t="s">
        <v>85</v>
      </c>
      <c r="AY651" s="18" t="s">
        <v>173</v>
      </c>
      <c r="BE651" s="241">
        <f>IF(N651="základní",J651,0)</f>
        <v>0</v>
      </c>
      <c r="BF651" s="241">
        <f>IF(N651="snížená",J651,0)</f>
        <v>0</v>
      </c>
      <c r="BG651" s="241">
        <f>IF(N651="zákl. přenesená",J651,0)</f>
        <v>0</v>
      </c>
      <c r="BH651" s="241">
        <f>IF(N651="sníž. přenesená",J651,0)</f>
        <v>0</v>
      </c>
      <c r="BI651" s="241">
        <f>IF(N651="nulová",J651,0)</f>
        <v>0</v>
      </c>
      <c r="BJ651" s="18" t="s">
        <v>21</v>
      </c>
      <c r="BK651" s="241">
        <f>ROUND(I651*H651,2)</f>
        <v>0</v>
      </c>
      <c r="BL651" s="18" t="s">
        <v>180</v>
      </c>
      <c r="BM651" s="240" t="s">
        <v>1725</v>
      </c>
    </row>
    <row r="652" s="2" customFormat="1">
      <c r="A652" s="39"/>
      <c r="B652" s="40"/>
      <c r="C652" s="41"/>
      <c r="D652" s="242" t="s">
        <v>182</v>
      </c>
      <c r="E652" s="41"/>
      <c r="F652" s="243" t="s">
        <v>1724</v>
      </c>
      <c r="G652" s="41"/>
      <c r="H652" s="41"/>
      <c r="I652" s="244"/>
      <c r="J652" s="41"/>
      <c r="K652" s="41"/>
      <c r="L652" s="45"/>
      <c r="M652" s="245"/>
      <c r="N652" s="246"/>
      <c r="O652" s="92"/>
      <c r="P652" s="92"/>
      <c r="Q652" s="92"/>
      <c r="R652" s="92"/>
      <c r="S652" s="92"/>
      <c r="T652" s="93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182</v>
      </c>
      <c r="AU652" s="18" t="s">
        <v>85</v>
      </c>
    </row>
    <row r="653" s="14" customFormat="1">
      <c r="A653" s="14"/>
      <c r="B653" s="257"/>
      <c r="C653" s="258"/>
      <c r="D653" s="242" t="s">
        <v>184</v>
      </c>
      <c r="E653" s="259" t="s">
        <v>1</v>
      </c>
      <c r="F653" s="260" t="s">
        <v>1726</v>
      </c>
      <c r="G653" s="258"/>
      <c r="H653" s="261">
        <v>0.75</v>
      </c>
      <c r="I653" s="262"/>
      <c r="J653" s="258"/>
      <c r="K653" s="258"/>
      <c r="L653" s="263"/>
      <c r="M653" s="264"/>
      <c r="N653" s="265"/>
      <c r="O653" s="265"/>
      <c r="P653" s="265"/>
      <c r="Q653" s="265"/>
      <c r="R653" s="265"/>
      <c r="S653" s="265"/>
      <c r="T653" s="266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67" t="s">
        <v>184</v>
      </c>
      <c r="AU653" s="267" t="s">
        <v>85</v>
      </c>
      <c r="AV653" s="14" t="s">
        <v>85</v>
      </c>
      <c r="AW653" s="14" t="s">
        <v>34</v>
      </c>
      <c r="AX653" s="14" t="s">
        <v>77</v>
      </c>
      <c r="AY653" s="267" t="s">
        <v>173</v>
      </c>
    </row>
    <row r="654" s="15" customFormat="1">
      <c r="A654" s="15"/>
      <c r="B654" s="268"/>
      <c r="C654" s="269"/>
      <c r="D654" s="242" t="s">
        <v>184</v>
      </c>
      <c r="E654" s="270" t="s">
        <v>1</v>
      </c>
      <c r="F654" s="271" t="s">
        <v>187</v>
      </c>
      <c r="G654" s="269"/>
      <c r="H654" s="272">
        <v>0.75</v>
      </c>
      <c r="I654" s="273"/>
      <c r="J654" s="269"/>
      <c r="K654" s="269"/>
      <c r="L654" s="274"/>
      <c r="M654" s="275"/>
      <c r="N654" s="276"/>
      <c r="O654" s="276"/>
      <c r="P654" s="276"/>
      <c r="Q654" s="276"/>
      <c r="R654" s="276"/>
      <c r="S654" s="276"/>
      <c r="T654" s="277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78" t="s">
        <v>184</v>
      </c>
      <c r="AU654" s="278" t="s">
        <v>85</v>
      </c>
      <c r="AV654" s="15" t="s">
        <v>180</v>
      </c>
      <c r="AW654" s="15" t="s">
        <v>34</v>
      </c>
      <c r="AX654" s="15" t="s">
        <v>21</v>
      </c>
      <c r="AY654" s="278" t="s">
        <v>173</v>
      </c>
    </row>
    <row r="655" s="2" customFormat="1">
      <c r="A655" s="39"/>
      <c r="B655" s="40"/>
      <c r="C655" s="229" t="s">
        <v>1727</v>
      </c>
      <c r="D655" s="229" t="s">
        <v>175</v>
      </c>
      <c r="E655" s="230" t="s">
        <v>1728</v>
      </c>
      <c r="F655" s="231" t="s">
        <v>1729</v>
      </c>
      <c r="G655" s="232" t="s">
        <v>178</v>
      </c>
      <c r="H655" s="233">
        <v>55.814999999999998</v>
      </c>
      <c r="I655" s="234"/>
      <c r="J655" s="235">
        <f>ROUND(I655*H655,2)</f>
        <v>0</v>
      </c>
      <c r="K655" s="231" t="s">
        <v>179</v>
      </c>
      <c r="L655" s="45"/>
      <c r="M655" s="236" t="s">
        <v>1</v>
      </c>
      <c r="N655" s="237" t="s">
        <v>42</v>
      </c>
      <c r="O655" s="92"/>
      <c r="P655" s="238">
        <f>O655*H655</f>
        <v>0</v>
      </c>
      <c r="Q655" s="238">
        <v>0.038850000000000003</v>
      </c>
      <c r="R655" s="238">
        <f>Q655*H655</f>
        <v>2.1684127499999999</v>
      </c>
      <c r="S655" s="238">
        <v>0</v>
      </c>
      <c r="T655" s="239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40" t="s">
        <v>180</v>
      </c>
      <c r="AT655" s="240" t="s">
        <v>175</v>
      </c>
      <c r="AU655" s="240" t="s">
        <v>85</v>
      </c>
      <c r="AY655" s="18" t="s">
        <v>173</v>
      </c>
      <c r="BE655" s="241">
        <f>IF(N655="základní",J655,0)</f>
        <v>0</v>
      </c>
      <c r="BF655" s="241">
        <f>IF(N655="snížená",J655,0)</f>
        <v>0</v>
      </c>
      <c r="BG655" s="241">
        <f>IF(N655="zákl. přenesená",J655,0)</f>
        <v>0</v>
      </c>
      <c r="BH655" s="241">
        <f>IF(N655="sníž. přenesená",J655,0)</f>
        <v>0</v>
      </c>
      <c r="BI655" s="241">
        <f>IF(N655="nulová",J655,0)</f>
        <v>0</v>
      </c>
      <c r="BJ655" s="18" t="s">
        <v>21</v>
      </c>
      <c r="BK655" s="241">
        <f>ROUND(I655*H655,2)</f>
        <v>0</v>
      </c>
      <c r="BL655" s="18" t="s">
        <v>180</v>
      </c>
      <c r="BM655" s="240" t="s">
        <v>1730</v>
      </c>
    </row>
    <row r="656" s="2" customFormat="1">
      <c r="A656" s="39"/>
      <c r="B656" s="40"/>
      <c r="C656" s="41"/>
      <c r="D656" s="242" t="s">
        <v>182</v>
      </c>
      <c r="E656" s="41"/>
      <c r="F656" s="243" t="s">
        <v>1731</v>
      </c>
      <c r="G656" s="41"/>
      <c r="H656" s="41"/>
      <c r="I656" s="244"/>
      <c r="J656" s="41"/>
      <c r="K656" s="41"/>
      <c r="L656" s="45"/>
      <c r="M656" s="245"/>
      <c r="N656" s="246"/>
      <c r="O656" s="92"/>
      <c r="P656" s="92"/>
      <c r="Q656" s="92"/>
      <c r="R656" s="92"/>
      <c r="S656" s="92"/>
      <c r="T656" s="93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182</v>
      </c>
      <c r="AU656" s="18" t="s">
        <v>85</v>
      </c>
    </row>
    <row r="657" s="13" customFormat="1">
      <c r="A657" s="13"/>
      <c r="B657" s="247"/>
      <c r="C657" s="248"/>
      <c r="D657" s="242" t="s">
        <v>184</v>
      </c>
      <c r="E657" s="249" t="s">
        <v>1</v>
      </c>
      <c r="F657" s="250" t="s">
        <v>1709</v>
      </c>
      <c r="G657" s="248"/>
      <c r="H657" s="249" t="s">
        <v>1</v>
      </c>
      <c r="I657" s="251"/>
      <c r="J657" s="248"/>
      <c r="K657" s="248"/>
      <c r="L657" s="252"/>
      <c r="M657" s="253"/>
      <c r="N657" s="254"/>
      <c r="O657" s="254"/>
      <c r="P657" s="254"/>
      <c r="Q657" s="254"/>
      <c r="R657" s="254"/>
      <c r="S657" s="254"/>
      <c r="T657" s="255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56" t="s">
        <v>184</v>
      </c>
      <c r="AU657" s="256" t="s">
        <v>85</v>
      </c>
      <c r="AV657" s="13" t="s">
        <v>21</v>
      </c>
      <c r="AW657" s="13" t="s">
        <v>34</v>
      </c>
      <c r="AX657" s="13" t="s">
        <v>77</v>
      </c>
      <c r="AY657" s="256" t="s">
        <v>173</v>
      </c>
    </row>
    <row r="658" s="14" customFormat="1">
      <c r="A658" s="14"/>
      <c r="B658" s="257"/>
      <c r="C658" s="258"/>
      <c r="D658" s="242" t="s">
        <v>184</v>
      </c>
      <c r="E658" s="259" t="s">
        <v>1</v>
      </c>
      <c r="F658" s="260" t="s">
        <v>1710</v>
      </c>
      <c r="G658" s="258"/>
      <c r="H658" s="261">
        <v>14</v>
      </c>
      <c r="I658" s="262"/>
      <c r="J658" s="258"/>
      <c r="K658" s="258"/>
      <c r="L658" s="263"/>
      <c r="M658" s="264"/>
      <c r="N658" s="265"/>
      <c r="O658" s="265"/>
      <c r="P658" s="265"/>
      <c r="Q658" s="265"/>
      <c r="R658" s="265"/>
      <c r="S658" s="265"/>
      <c r="T658" s="266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7" t="s">
        <v>184</v>
      </c>
      <c r="AU658" s="267" t="s">
        <v>85</v>
      </c>
      <c r="AV658" s="14" t="s">
        <v>85</v>
      </c>
      <c r="AW658" s="14" t="s">
        <v>34</v>
      </c>
      <c r="AX658" s="14" t="s">
        <v>77</v>
      </c>
      <c r="AY658" s="267" t="s">
        <v>173</v>
      </c>
    </row>
    <row r="659" s="14" customFormat="1">
      <c r="A659" s="14"/>
      <c r="B659" s="257"/>
      <c r="C659" s="258"/>
      <c r="D659" s="242" t="s">
        <v>184</v>
      </c>
      <c r="E659" s="259" t="s">
        <v>1</v>
      </c>
      <c r="F659" s="260" t="s">
        <v>1711</v>
      </c>
      <c r="G659" s="258"/>
      <c r="H659" s="261">
        <v>4.5999999999999996</v>
      </c>
      <c r="I659" s="262"/>
      <c r="J659" s="258"/>
      <c r="K659" s="258"/>
      <c r="L659" s="263"/>
      <c r="M659" s="264"/>
      <c r="N659" s="265"/>
      <c r="O659" s="265"/>
      <c r="P659" s="265"/>
      <c r="Q659" s="265"/>
      <c r="R659" s="265"/>
      <c r="S659" s="265"/>
      <c r="T659" s="26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67" t="s">
        <v>184</v>
      </c>
      <c r="AU659" s="267" t="s">
        <v>85</v>
      </c>
      <c r="AV659" s="14" t="s">
        <v>85</v>
      </c>
      <c r="AW659" s="14" t="s">
        <v>34</v>
      </c>
      <c r="AX659" s="14" t="s">
        <v>77</v>
      </c>
      <c r="AY659" s="267" t="s">
        <v>173</v>
      </c>
    </row>
    <row r="660" s="13" customFormat="1">
      <c r="A660" s="13"/>
      <c r="B660" s="247"/>
      <c r="C660" s="248"/>
      <c r="D660" s="242" t="s">
        <v>184</v>
      </c>
      <c r="E660" s="249" t="s">
        <v>1</v>
      </c>
      <c r="F660" s="250" t="s">
        <v>1712</v>
      </c>
      <c r="G660" s="248"/>
      <c r="H660" s="249" t="s">
        <v>1</v>
      </c>
      <c r="I660" s="251"/>
      <c r="J660" s="248"/>
      <c r="K660" s="248"/>
      <c r="L660" s="252"/>
      <c r="M660" s="253"/>
      <c r="N660" s="254"/>
      <c r="O660" s="254"/>
      <c r="P660" s="254"/>
      <c r="Q660" s="254"/>
      <c r="R660" s="254"/>
      <c r="S660" s="254"/>
      <c r="T660" s="255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6" t="s">
        <v>184</v>
      </c>
      <c r="AU660" s="256" t="s">
        <v>85</v>
      </c>
      <c r="AV660" s="13" t="s">
        <v>21</v>
      </c>
      <c r="AW660" s="13" t="s">
        <v>34</v>
      </c>
      <c r="AX660" s="13" t="s">
        <v>77</v>
      </c>
      <c r="AY660" s="256" t="s">
        <v>173</v>
      </c>
    </row>
    <row r="661" s="14" customFormat="1">
      <c r="A661" s="14"/>
      <c r="B661" s="257"/>
      <c r="C661" s="258"/>
      <c r="D661" s="242" t="s">
        <v>184</v>
      </c>
      <c r="E661" s="259" t="s">
        <v>1</v>
      </c>
      <c r="F661" s="260" t="s">
        <v>207</v>
      </c>
      <c r="G661" s="258"/>
      <c r="H661" s="261">
        <v>5</v>
      </c>
      <c r="I661" s="262"/>
      <c r="J661" s="258"/>
      <c r="K661" s="258"/>
      <c r="L661" s="263"/>
      <c r="M661" s="264"/>
      <c r="N661" s="265"/>
      <c r="O661" s="265"/>
      <c r="P661" s="265"/>
      <c r="Q661" s="265"/>
      <c r="R661" s="265"/>
      <c r="S661" s="265"/>
      <c r="T661" s="266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7" t="s">
        <v>184</v>
      </c>
      <c r="AU661" s="267" t="s">
        <v>85</v>
      </c>
      <c r="AV661" s="14" t="s">
        <v>85</v>
      </c>
      <c r="AW661" s="14" t="s">
        <v>34</v>
      </c>
      <c r="AX661" s="14" t="s">
        <v>77</v>
      </c>
      <c r="AY661" s="267" t="s">
        <v>173</v>
      </c>
    </row>
    <row r="662" s="14" customFormat="1">
      <c r="A662" s="14"/>
      <c r="B662" s="257"/>
      <c r="C662" s="258"/>
      <c r="D662" s="242" t="s">
        <v>184</v>
      </c>
      <c r="E662" s="259" t="s">
        <v>1</v>
      </c>
      <c r="F662" s="260" t="s">
        <v>1713</v>
      </c>
      <c r="G662" s="258"/>
      <c r="H662" s="261">
        <v>23.315000000000001</v>
      </c>
      <c r="I662" s="262"/>
      <c r="J662" s="258"/>
      <c r="K662" s="258"/>
      <c r="L662" s="263"/>
      <c r="M662" s="264"/>
      <c r="N662" s="265"/>
      <c r="O662" s="265"/>
      <c r="P662" s="265"/>
      <c r="Q662" s="265"/>
      <c r="R662" s="265"/>
      <c r="S662" s="265"/>
      <c r="T662" s="266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67" t="s">
        <v>184</v>
      </c>
      <c r="AU662" s="267" t="s">
        <v>85</v>
      </c>
      <c r="AV662" s="14" t="s">
        <v>85</v>
      </c>
      <c r="AW662" s="14" t="s">
        <v>34</v>
      </c>
      <c r="AX662" s="14" t="s">
        <v>77</v>
      </c>
      <c r="AY662" s="267" t="s">
        <v>173</v>
      </c>
    </row>
    <row r="663" s="13" customFormat="1">
      <c r="A663" s="13"/>
      <c r="B663" s="247"/>
      <c r="C663" s="248"/>
      <c r="D663" s="242" t="s">
        <v>184</v>
      </c>
      <c r="E663" s="249" t="s">
        <v>1</v>
      </c>
      <c r="F663" s="250" t="s">
        <v>1714</v>
      </c>
      <c r="G663" s="248"/>
      <c r="H663" s="249" t="s">
        <v>1</v>
      </c>
      <c r="I663" s="251"/>
      <c r="J663" s="248"/>
      <c r="K663" s="248"/>
      <c r="L663" s="252"/>
      <c r="M663" s="253"/>
      <c r="N663" s="254"/>
      <c r="O663" s="254"/>
      <c r="P663" s="254"/>
      <c r="Q663" s="254"/>
      <c r="R663" s="254"/>
      <c r="S663" s="254"/>
      <c r="T663" s="255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56" t="s">
        <v>184</v>
      </c>
      <c r="AU663" s="256" t="s">
        <v>85</v>
      </c>
      <c r="AV663" s="13" t="s">
        <v>21</v>
      </c>
      <c r="AW663" s="13" t="s">
        <v>34</v>
      </c>
      <c r="AX663" s="13" t="s">
        <v>77</v>
      </c>
      <c r="AY663" s="256" t="s">
        <v>173</v>
      </c>
    </row>
    <row r="664" s="14" customFormat="1">
      <c r="A664" s="14"/>
      <c r="B664" s="257"/>
      <c r="C664" s="258"/>
      <c r="D664" s="242" t="s">
        <v>184</v>
      </c>
      <c r="E664" s="259" t="s">
        <v>1</v>
      </c>
      <c r="F664" s="260" t="s">
        <v>1715</v>
      </c>
      <c r="G664" s="258"/>
      <c r="H664" s="261">
        <v>8.9000000000000004</v>
      </c>
      <c r="I664" s="262"/>
      <c r="J664" s="258"/>
      <c r="K664" s="258"/>
      <c r="L664" s="263"/>
      <c r="M664" s="264"/>
      <c r="N664" s="265"/>
      <c r="O664" s="265"/>
      <c r="P664" s="265"/>
      <c r="Q664" s="265"/>
      <c r="R664" s="265"/>
      <c r="S664" s="265"/>
      <c r="T664" s="266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67" t="s">
        <v>184</v>
      </c>
      <c r="AU664" s="267" t="s">
        <v>85</v>
      </c>
      <c r="AV664" s="14" t="s">
        <v>85</v>
      </c>
      <c r="AW664" s="14" t="s">
        <v>34</v>
      </c>
      <c r="AX664" s="14" t="s">
        <v>77</v>
      </c>
      <c r="AY664" s="267" t="s">
        <v>173</v>
      </c>
    </row>
    <row r="665" s="15" customFormat="1">
      <c r="A665" s="15"/>
      <c r="B665" s="268"/>
      <c r="C665" s="269"/>
      <c r="D665" s="242" t="s">
        <v>184</v>
      </c>
      <c r="E665" s="270" t="s">
        <v>1</v>
      </c>
      <c r="F665" s="271" t="s">
        <v>187</v>
      </c>
      <c r="G665" s="269"/>
      <c r="H665" s="272">
        <v>55.814999999999998</v>
      </c>
      <c r="I665" s="273"/>
      <c r="J665" s="269"/>
      <c r="K665" s="269"/>
      <c r="L665" s="274"/>
      <c r="M665" s="275"/>
      <c r="N665" s="276"/>
      <c r="O665" s="276"/>
      <c r="P665" s="276"/>
      <c r="Q665" s="276"/>
      <c r="R665" s="276"/>
      <c r="S665" s="276"/>
      <c r="T665" s="277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78" t="s">
        <v>184</v>
      </c>
      <c r="AU665" s="278" t="s">
        <v>85</v>
      </c>
      <c r="AV665" s="15" t="s">
        <v>180</v>
      </c>
      <c r="AW665" s="15" t="s">
        <v>34</v>
      </c>
      <c r="AX665" s="15" t="s">
        <v>21</v>
      </c>
      <c r="AY665" s="278" t="s">
        <v>173</v>
      </c>
    </row>
    <row r="666" s="2" customFormat="1">
      <c r="A666" s="39"/>
      <c r="B666" s="40"/>
      <c r="C666" s="229" t="s">
        <v>830</v>
      </c>
      <c r="D666" s="229" t="s">
        <v>175</v>
      </c>
      <c r="E666" s="230" t="s">
        <v>1732</v>
      </c>
      <c r="F666" s="231" t="s">
        <v>1733</v>
      </c>
      <c r="G666" s="232" t="s">
        <v>178</v>
      </c>
      <c r="H666" s="233">
        <v>5.1219999999999999</v>
      </c>
      <c r="I666" s="234"/>
      <c r="J666" s="235">
        <f>ROUND(I666*H666,2)</f>
        <v>0</v>
      </c>
      <c r="K666" s="231" t="s">
        <v>179</v>
      </c>
      <c r="L666" s="45"/>
      <c r="M666" s="236" t="s">
        <v>1</v>
      </c>
      <c r="N666" s="237" t="s">
        <v>42</v>
      </c>
      <c r="O666" s="92"/>
      <c r="P666" s="238">
        <f>O666*H666</f>
        <v>0</v>
      </c>
      <c r="Q666" s="238">
        <v>0.00098999999999999999</v>
      </c>
      <c r="R666" s="238">
        <f>Q666*H666</f>
        <v>0.0050707799999999996</v>
      </c>
      <c r="S666" s="238">
        <v>0</v>
      </c>
      <c r="T666" s="239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40" t="s">
        <v>180</v>
      </c>
      <c r="AT666" s="240" t="s">
        <v>175</v>
      </c>
      <c r="AU666" s="240" t="s">
        <v>85</v>
      </c>
      <c r="AY666" s="18" t="s">
        <v>173</v>
      </c>
      <c r="BE666" s="241">
        <f>IF(N666="základní",J666,0)</f>
        <v>0</v>
      </c>
      <c r="BF666" s="241">
        <f>IF(N666="snížená",J666,0)</f>
        <v>0</v>
      </c>
      <c r="BG666" s="241">
        <f>IF(N666="zákl. přenesená",J666,0)</f>
        <v>0</v>
      </c>
      <c r="BH666" s="241">
        <f>IF(N666="sníž. přenesená",J666,0)</f>
        <v>0</v>
      </c>
      <c r="BI666" s="241">
        <f>IF(N666="nulová",J666,0)</f>
        <v>0</v>
      </c>
      <c r="BJ666" s="18" t="s">
        <v>21</v>
      </c>
      <c r="BK666" s="241">
        <f>ROUND(I666*H666,2)</f>
        <v>0</v>
      </c>
      <c r="BL666" s="18" t="s">
        <v>180</v>
      </c>
      <c r="BM666" s="240" t="s">
        <v>1734</v>
      </c>
    </row>
    <row r="667" s="2" customFormat="1">
      <c r="A667" s="39"/>
      <c r="B667" s="40"/>
      <c r="C667" s="41"/>
      <c r="D667" s="242" t="s">
        <v>182</v>
      </c>
      <c r="E667" s="41"/>
      <c r="F667" s="243" t="s">
        <v>1735</v>
      </c>
      <c r="G667" s="41"/>
      <c r="H667" s="41"/>
      <c r="I667" s="244"/>
      <c r="J667" s="41"/>
      <c r="K667" s="41"/>
      <c r="L667" s="45"/>
      <c r="M667" s="245"/>
      <c r="N667" s="246"/>
      <c r="O667" s="92"/>
      <c r="P667" s="92"/>
      <c r="Q667" s="92"/>
      <c r="R667" s="92"/>
      <c r="S667" s="92"/>
      <c r="T667" s="93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182</v>
      </c>
      <c r="AU667" s="18" t="s">
        <v>85</v>
      </c>
    </row>
    <row r="668" s="13" customFormat="1">
      <c r="A668" s="13"/>
      <c r="B668" s="247"/>
      <c r="C668" s="248"/>
      <c r="D668" s="242" t="s">
        <v>184</v>
      </c>
      <c r="E668" s="249" t="s">
        <v>1</v>
      </c>
      <c r="F668" s="250" t="s">
        <v>1736</v>
      </c>
      <c r="G668" s="248"/>
      <c r="H668" s="249" t="s">
        <v>1</v>
      </c>
      <c r="I668" s="251"/>
      <c r="J668" s="248"/>
      <c r="K668" s="248"/>
      <c r="L668" s="252"/>
      <c r="M668" s="253"/>
      <c r="N668" s="254"/>
      <c r="O668" s="254"/>
      <c r="P668" s="254"/>
      <c r="Q668" s="254"/>
      <c r="R668" s="254"/>
      <c r="S668" s="254"/>
      <c r="T668" s="255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56" t="s">
        <v>184</v>
      </c>
      <c r="AU668" s="256" t="s">
        <v>85</v>
      </c>
      <c r="AV668" s="13" t="s">
        <v>21</v>
      </c>
      <c r="AW668" s="13" t="s">
        <v>34</v>
      </c>
      <c r="AX668" s="13" t="s">
        <v>77</v>
      </c>
      <c r="AY668" s="256" t="s">
        <v>173</v>
      </c>
    </row>
    <row r="669" s="14" customFormat="1">
      <c r="A669" s="14"/>
      <c r="B669" s="257"/>
      <c r="C669" s="258"/>
      <c r="D669" s="242" t="s">
        <v>184</v>
      </c>
      <c r="E669" s="259" t="s">
        <v>1</v>
      </c>
      <c r="F669" s="260" t="s">
        <v>1737</v>
      </c>
      <c r="G669" s="258"/>
      <c r="H669" s="261">
        <v>5.1219999999999999</v>
      </c>
      <c r="I669" s="262"/>
      <c r="J669" s="258"/>
      <c r="K669" s="258"/>
      <c r="L669" s="263"/>
      <c r="M669" s="264"/>
      <c r="N669" s="265"/>
      <c r="O669" s="265"/>
      <c r="P669" s="265"/>
      <c r="Q669" s="265"/>
      <c r="R669" s="265"/>
      <c r="S669" s="265"/>
      <c r="T669" s="266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67" t="s">
        <v>184</v>
      </c>
      <c r="AU669" s="267" t="s">
        <v>85</v>
      </c>
      <c r="AV669" s="14" t="s">
        <v>85</v>
      </c>
      <c r="AW669" s="14" t="s">
        <v>34</v>
      </c>
      <c r="AX669" s="14" t="s">
        <v>77</v>
      </c>
      <c r="AY669" s="267" t="s">
        <v>173</v>
      </c>
    </row>
    <row r="670" s="15" customFormat="1">
      <c r="A670" s="15"/>
      <c r="B670" s="268"/>
      <c r="C670" s="269"/>
      <c r="D670" s="242" t="s">
        <v>184</v>
      </c>
      <c r="E670" s="270" t="s">
        <v>1</v>
      </c>
      <c r="F670" s="271" t="s">
        <v>187</v>
      </c>
      <c r="G670" s="269"/>
      <c r="H670" s="272">
        <v>5.1219999999999999</v>
      </c>
      <c r="I670" s="273"/>
      <c r="J670" s="269"/>
      <c r="K670" s="269"/>
      <c r="L670" s="274"/>
      <c r="M670" s="275"/>
      <c r="N670" s="276"/>
      <c r="O670" s="276"/>
      <c r="P670" s="276"/>
      <c r="Q670" s="276"/>
      <c r="R670" s="276"/>
      <c r="S670" s="276"/>
      <c r="T670" s="277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78" t="s">
        <v>184</v>
      </c>
      <c r="AU670" s="278" t="s">
        <v>85</v>
      </c>
      <c r="AV670" s="15" t="s">
        <v>180</v>
      </c>
      <c r="AW670" s="15" t="s">
        <v>34</v>
      </c>
      <c r="AX670" s="15" t="s">
        <v>21</v>
      </c>
      <c r="AY670" s="278" t="s">
        <v>173</v>
      </c>
    </row>
    <row r="671" s="2" customFormat="1">
      <c r="A671" s="39"/>
      <c r="B671" s="40"/>
      <c r="C671" s="229" t="s">
        <v>849</v>
      </c>
      <c r="D671" s="229" t="s">
        <v>175</v>
      </c>
      <c r="E671" s="230" t="s">
        <v>1738</v>
      </c>
      <c r="F671" s="231" t="s">
        <v>1739</v>
      </c>
      <c r="G671" s="232" t="s">
        <v>178</v>
      </c>
      <c r="H671" s="233">
        <v>55.814999999999998</v>
      </c>
      <c r="I671" s="234"/>
      <c r="J671" s="235">
        <f>ROUND(I671*H671,2)</f>
        <v>0</v>
      </c>
      <c r="K671" s="231" t="s">
        <v>179</v>
      </c>
      <c r="L671" s="45"/>
      <c r="M671" s="236" t="s">
        <v>1</v>
      </c>
      <c r="N671" s="237" t="s">
        <v>42</v>
      </c>
      <c r="O671" s="92"/>
      <c r="P671" s="238">
        <f>O671*H671</f>
        <v>0</v>
      </c>
      <c r="Q671" s="238">
        <v>0.00158</v>
      </c>
      <c r="R671" s="238">
        <f>Q671*H671</f>
        <v>0.088187699999999994</v>
      </c>
      <c r="S671" s="238">
        <v>0</v>
      </c>
      <c r="T671" s="239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40" t="s">
        <v>180</v>
      </c>
      <c r="AT671" s="240" t="s">
        <v>175</v>
      </c>
      <c r="AU671" s="240" t="s">
        <v>85</v>
      </c>
      <c r="AY671" s="18" t="s">
        <v>173</v>
      </c>
      <c r="BE671" s="241">
        <f>IF(N671="základní",J671,0)</f>
        <v>0</v>
      </c>
      <c r="BF671" s="241">
        <f>IF(N671="snížená",J671,0)</f>
        <v>0</v>
      </c>
      <c r="BG671" s="241">
        <f>IF(N671="zákl. přenesená",J671,0)</f>
        <v>0</v>
      </c>
      <c r="BH671" s="241">
        <f>IF(N671="sníž. přenesená",J671,0)</f>
        <v>0</v>
      </c>
      <c r="BI671" s="241">
        <f>IF(N671="nulová",J671,0)</f>
        <v>0</v>
      </c>
      <c r="BJ671" s="18" t="s">
        <v>21</v>
      </c>
      <c r="BK671" s="241">
        <f>ROUND(I671*H671,2)</f>
        <v>0</v>
      </c>
      <c r="BL671" s="18" t="s">
        <v>180</v>
      </c>
      <c r="BM671" s="240" t="s">
        <v>1740</v>
      </c>
    </row>
    <row r="672" s="2" customFormat="1">
      <c r="A672" s="39"/>
      <c r="B672" s="40"/>
      <c r="C672" s="41"/>
      <c r="D672" s="242" t="s">
        <v>182</v>
      </c>
      <c r="E672" s="41"/>
      <c r="F672" s="243" t="s">
        <v>1741</v>
      </c>
      <c r="G672" s="41"/>
      <c r="H672" s="41"/>
      <c r="I672" s="244"/>
      <c r="J672" s="41"/>
      <c r="K672" s="41"/>
      <c r="L672" s="45"/>
      <c r="M672" s="245"/>
      <c r="N672" s="246"/>
      <c r="O672" s="92"/>
      <c r="P672" s="92"/>
      <c r="Q672" s="92"/>
      <c r="R672" s="92"/>
      <c r="S672" s="92"/>
      <c r="T672" s="93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182</v>
      </c>
      <c r="AU672" s="18" t="s">
        <v>85</v>
      </c>
    </row>
    <row r="673" s="13" customFormat="1">
      <c r="A673" s="13"/>
      <c r="B673" s="247"/>
      <c r="C673" s="248"/>
      <c r="D673" s="242" t="s">
        <v>184</v>
      </c>
      <c r="E673" s="249" t="s">
        <v>1</v>
      </c>
      <c r="F673" s="250" t="s">
        <v>1709</v>
      </c>
      <c r="G673" s="248"/>
      <c r="H673" s="249" t="s">
        <v>1</v>
      </c>
      <c r="I673" s="251"/>
      <c r="J673" s="248"/>
      <c r="K673" s="248"/>
      <c r="L673" s="252"/>
      <c r="M673" s="253"/>
      <c r="N673" s="254"/>
      <c r="O673" s="254"/>
      <c r="P673" s="254"/>
      <c r="Q673" s="254"/>
      <c r="R673" s="254"/>
      <c r="S673" s="254"/>
      <c r="T673" s="255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56" t="s">
        <v>184</v>
      </c>
      <c r="AU673" s="256" t="s">
        <v>85</v>
      </c>
      <c r="AV673" s="13" t="s">
        <v>21</v>
      </c>
      <c r="AW673" s="13" t="s">
        <v>34</v>
      </c>
      <c r="AX673" s="13" t="s">
        <v>77</v>
      </c>
      <c r="AY673" s="256" t="s">
        <v>173</v>
      </c>
    </row>
    <row r="674" s="14" customFormat="1">
      <c r="A674" s="14"/>
      <c r="B674" s="257"/>
      <c r="C674" s="258"/>
      <c r="D674" s="242" t="s">
        <v>184</v>
      </c>
      <c r="E674" s="259" t="s">
        <v>1</v>
      </c>
      <c r="F674" s="260" t="s">
        <v>1710</v>
      </c>
      <c r="G674" s="258"/>
      <c r="H674" s="261">
        <v>14</v>
      </c>
      <c r="I674" s="262"/>
      <c r="J674" s="258"/>
      <c r="K674" s="258"/>
      <c r="L674" s="263"/>
      <c r="M674" s="264"/>
      <c r="N674" s="265"/>
      <c r="O674" s="265"/>
      <c r="P674" s="265"/>
      <c r="Q674" s="265"/>
      <c r="R674" s="265"/>
      <c r="S674" s="265"/>
      <c r="T674" s="266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67" t="s">
        <v>184</v>
      </c>
      <c r="AU674" s="267" t="s">
        <v>85</v>
      </c>
      <c r="AV674" s="14" t="s">
        <v>85</v>
      </c>
      <c r="AW674" s="14" t="s">
        <v>34</v>
      </c>
      <c r="AX674" s="14" t="s">
        <v>77</v>
      </c>
      <c r="AY674" s="267" t="s">
        <v>173</v>
      </c>
    </row>
    <row r="675" s="14" customFormat="1">
      <c r="A675" s="14"/>
      <c r="B675" s="257"/>
      <c r="C675" s="258"/>
      <c r="D675" s="242" t="s">
        <v>184</v>
      </c>
      <c r="E675" s="259" t="s">
        <v>1</v>
      </c>
      <c r="F675" s="260" t="s">
        <v>1711</v>
      </c>
      <c r="G675" s="258"/>
      <c r="H675" s="261">
        <v>4.5999999999999996</v>
      </c>
      <c r="I675" s="262"/>
      <c r="J675" s="258"/>
      <c r="K675" s="258"/>
      <c r="L675" s="263"/>
      <c r="M675" s="264"/>
      <c r="N675" s="265"/>
      <c r="O675" s="265"/>
      <c r="P675" s="265"/>
      <c r="Q675" s="265"/>
      <c r="R675" s="265"/>
      <c r="S675" s="265"/>
      <c r="T675" s="266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67" t="s">
        <v>184</v>
      </c>
      <c r="AU675" s="267" t="s">
        <v>85</v>
      </c>
      <c r="AV675" s="14" t="s">
        <v>85</v>
      </c>
      <c r="AW675" s="14" t="s">
        <v>34</v>
      </c>
      <c r="AX675" s="14" t="s">
        <v>77</v>
      </c>
      <c r="AY675" s="267" t="s">
        <v>173</v>
      </c>
    </row>
    <row r="676" s="13" customFormat="1">
      <c r="A676" s="13"/>
      <c r="B676" s="247"/>
      <c r="C676" s="248"/>
      <c r="D676" s="242" t="s">
        <v>184</v>
      </c>
      <c r="E676" s="249" t="s">
        <v>1</v>
      </c>
      <c r="F676" s="250" t="s">
        <v>1712</v>
      </c>
      <c r="G676" s="248"/>
      <c r="H676" s="249" t="s">
        <v>1</v>
      </c>
      <c r="I676" s="251"/>
      <c r="J676" s="248"/>
      <c r="K676" s="248"/>
      <c r="L676" s="252"/>
      <c r="M676" s="253"/>
      <c r="N676" s="254"/>
      <c r="O676" s="254"/>
      <c r="P676" s="254"/>
      <c r="Q676" s="254"/>
      <c r="R676" s="254"/>
      <c r="S676" s="254"/>
      <c r="T676" s="25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56" t="s">
        <v>184</v>
      </c>
      <c r="AU676" s="256" t="s">
        <v>85</v>
      </c>
      <c r="AV676" s="13" t="s">
        <v>21</v>
      </c>
      <c r="AW676" s="13" t="s">
        <v>34</v>
      </c>
      <c r="AX676" s="13" t="s">
        <v>77</v>
      </c>
      <c r="AY676" s="256" t="s">
        <v>173</v>
      </c>
    </row>
    <row r="677" s="14" customFormat="1">
      <c r="A677" s="14"/>
      <c r="B677" s="257"/>
      <c r="C677" s="258"/>
      <c r="D677" s="242" t="s">
        <v>184</v>
      </c>
      <c r="E677" s="259" t="s">
        <v>1</v>
      </c>
      <c r="F677" s="260" t="s">
        <v>207</v>
      </c>
      <c r="G677" s="258"/>
      <c r="H677" s="261">
        <v>5</v>
      </c>
      <c r="I677" s="262"/>
      <c r="J677" s="258"/>
      <c r="K677" s="258"/>
      <c r="L677" s="263"/>
      <c r="M677" s="264"/>
      <c r="N677" s="265"/>
      <c r="O677" s="265"/>
      <c r="P677" s="265"/>
      <c r="Q677" s="265"/>
      <c r="R677" s="265"/>
      <c r="S677" s="265"/>
      <c r="T677" s="26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67" t="s">
        <v>184</v>
      </c>
      <c r="AU677" s="267" t="s">
        <v>85</v>
      </c>
      <c r="AV677" s="14" t="s">
        <v>85</v>
      </c>
      <c r="AW677" s="14" t="s">
        <v>34</v>
      </c>
      <c r="AX677" s="14" t="s">
        <v>77</v>
      </c>
      <c r="AY677" s="267" t="s">
        <v>173</v>
      </c>
    </row>
    <row r="678" s="14" customFormat="1">
      <c r="A678" s="14"/>
      <c r="B678" s="257"/>
      <c r="C678" s="258"/>
      <c r="D678" s="242" t="s">
        <v>184</v>
      </c>
      <c r="E678" s="259" t="s">
        <v>1</v>
      </c>
      <c r="F678" s="260" t="s">
        <v>1713</v>
      </c>
      <c r="G678" s="258"/>
      <c r="H678" s="261">
        <v>23.315000000000001</v>
      </c>
      <c r="I678" s="262"/>
      <c r="J678" s="258"/>
      <c r="K678" s="258"/>
      <c r="L678" s="263"/>
      <c r="M678" s="264"/>
      <c r="N678" s="265"/>
      <c r="O678" s="265"/>
      <c r="P678" s="265"/>
      <c r="Q678" s="265"/>
      <c r="R678" s="265"/>
      <c r="S678" s="265"/>
      <c r="T678" s="266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67" t="s">
        <v>184</v>
      </c>
      <c r="AU678" s="267" t="s">
        <v>85</v>
      </c>
      <c r="AV678" s="14" t="s">
        <v>85</v>
      </c>
      <c r="AW678" s="14" t="s">
        <v>34</v>
      </c>
      <c r="AX678" s="14" t="s">
        <v>77</v>
      </c>
      <c r="AY678" s="267" t="s">
        <v>173</v>
      </c>
    </row>
    <row r="679" s="13" customFormat="1">
      <c r="A679" s="13"/>
      <c r="B679" s="247"/>
      <c r="C679" s="248"/>
      <c r="D679" s="242" t="s">
        <v>184</v>
      </c>
      <c r="E679" s="249" t="s">
        <v>1</v>
      </c>
      <c r="F679" s="250" t="s">
        <v>1714</v>
      </c>
      <c r="G679" s="248"/>
      <c r="H679" s="249" t="s">
        <v>1</v>
      </c>
      <c r="I679" s="251"/>
      <c r="J679" s="248"/>
      <c r="K679" s="248"/>
      <c r="L679" s="252"/>
      <c r="M679" s="253"/>
      <c r="N679" s="254"/>
      <c r="O679" s="254"/>
      <c r="P679" s="254"/>
      <c r="Q679" s="254"/>
      <c r="R679" s="254"/>
      <c r="S679" s="254"/>
      <c r="T679" s="255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56" t="s">
        <v>184</v>
      </c>
      <c r="AU679" s="256" t="s">
        <v>85</v>
      </c>
      <c r="AV679" s="13" t="s">
        <v>21</v>
      </c>
      <c r="AW679" s="13" t="s">
        <v>34</v>
      </c>
      <c r="AX679" s="13" t="s">
        <v>77</v>
      </c>
      <c r="AY679" s="256" t="s">
        <v>173</v>
      </c>
    </row>
    <row r="680" s="14" customFormat="1">
      <c r="A680" s="14"/>
      <c r="B680" s="257"/>
      <c r="C680" s="258"/>
      <c r="D680" s="242" t="s">
        <v>184</v>
      </c>
      <c r="E680" s="259" t="s">
        <v>1</v>
      </c>
      <c r="F680" s="260" t="s">
        <v>1715</v>
      </c>
      <c r="G680" s="258"/>
      <c r="H680" s="261">
        <v>8.9000000000000004</v>
      </c>
      <c r="I680" s="262"/>
      <c r="J680" s="258"/>
      <c r="K680" s="258"/>
      <c r="L680" s="263"/>
      <c r="M680" s="264"/>
      <c r="N680" s="265"/>
      <c r="O680" s="265"/>
      <c r="P680" s="265"/>
      <c r="Q680" s="265"/>
      <c r="R680" s="265"/>
      <c r="S680" s="265"/>
      <c r="T680" s="266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67" t="s">
        <v>184</v>
      </c>
      <c r="AU680" s="267" t="s">
        <v>85</v>
      </c>
      <c r="AV680" s="14" t="s">
        <v>85</v>
      </c>
      <c r="AW680" s="14" t="s">
        <v>34</v>
      </c>
      <c r="AX680" s="14" t="s">
        <v>77</v>
      </c>
      <c r="AY680" s="267" t="s">
        <v>173</v>
      </c>
    </row>
    <row r="681" s="15" customFormat="1">
      <c r="A681" s="15"/>
      <c r="B681" s="268"/>
      <c r="C681" s="269"/>
      <c r="D681" s="242" t="s">
        <v>184</v>
      </c>
      <c r="E681" s="270" t="s">
        <v>1</v>
      </c>
      <c r="F681" s="271" t="s">
        <v>187</v>
      </c>
      <c r="G681" s="269"/>
      <c r="H681" s="272">
        <v>55.814999999999998</v>
      </c>
      <c r="I681" s="273"/>
      <c r="J681" s="269"/>
      <c r="K681" s="269"/>
      <c r="L681" s="274"/>
      <c r="M681" s="275"/>
      <c r="N681" s="276"/>
      <c r="O681" s="276"/>
      <c r="P681" s="276"/>
      <c r="Q681" s="276"/>
      <c r="R681" s="276"/>
      <c r="S681" s="276"/>
      <c r="T681" s="277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78" t="s">
        <v>184</v>
      </c>
      <c r="AU681" s="278" t="s">
        <v>85</v>
      </c>
      <c r="AV681" s="15" t="s">
        <v>180</v>
      </c>
      <c r="AW681" s="15" t="s">
        <v>34</v>
      </c>
      <c r="AX681" s="15" t="s">
        <v>21</v>
      </c>
      <c r="AY681" s="278" t="s">
        <v>173</v>
      </c>
    </row>
    <row r="682" s="2" customFormat="1">
      <c r="A682" s="39"/>
      <c r="B682" s="40"/>
      <c r="C682" s="229" t="s">
        <v>807</v>
      </c>
      <c r="D682" s="229" t="s">
        <v>175</v>
      </c>
      <c r="E682" s="230" t="s">
        <v>1742</v>
      </c>
      <c r="F682" s="231" t="s">
        <v>1743</v>
      </c>
      <c r="G682" s="232" t="s">
        <v>178</v>
      </c>
      <c r="H682" s="233">
        <v>55.814999999999998</v>
      </c>
      <c r="I682" s="234"/>
      <c r="J682" s="235">
        <f>ROUND(I682*H682,2)</f>
        <v>0</v>
      </c>
      <c r="K682" s="231" t="s">
        <v>179</v>
      </c>
      <c r="L682" s="45"/>
      <c r="M682" s="236" t="s">
        <v>1</v>
      </c>
      <c r="N682" s="237" t="s">
        <v>42</v>
      </c>
      <c r="O682" s="92"/>
      <c r="P682" s="238">
        <f>O682*H682</f>
        <v>0</v>
      </c>
      <c r="Q682" s="238">
        <v>0.0030294499999999999</v>
      </c>
      <c r="R682" s="238">
        <f>Q682*H682</f>
        <v>0.16908875174999999</v>
      </c>
      <c r="S682" s="238">
        <v>0</v>
      </c>
      <c r="T682" s="239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40" t="s">
        <v>180</v>
      </c>
      <c r="AT682" s="240" t="s">
        <v>175</v>
      </c>
      <c r="AU682" s="240" t="s">
        <v>85</v>
      </c>
      <c r="AY682" s="18" t="s">
        <v>173</v>
      </c>
      <c r="BE682" s="241">
        <f>IF(N682="základní",J682,0)</f>
        <v>0</v>
      </c>
      <c r="BF682" s="241">
        <f>IF(N682="snížená",J682,0)</f>
        <v>0</v>
      </c>
      <c r="BG682" s="241">
        <f>IF(N682="zákl. přenesená",J682,0)</f>
        <v>0</v>
      </c>
      <c r="BH682" s="241">
        <f>IF(N682="sníž. přenesená",J682,0)</f>
        <v>0</v>
      </c>
      <c r="BI682" s="241">
        <f>IF(N682="nulová",J682,0)</f>
        <v>0</v>
      </c>
      <c r="BJ682" s="18" t="s">
        <v>21</v>
      </c>
      <c r="BK682" s="241">
        <f>ROUND(I682*H682,2)</f>
        <v>0</v>
      </c>
      <c r="BL682" s="18" t="s">
        <v>180</v>
      </c>
      <c r="BM682" s="240" t="s">
        <v>1744</v>
      </c>
    </row>
    <row r="683" s="2" customFormat="1">
      <c r="A683" s="39"/>
      <c r="B683" s="40"/>
      <c r="C683" s="41"/>
      <c r="D683" s="242" t="s">
        <v>182</v>
      </c>
      <c r="E683" s="41"/>
      <c r="F683" s="243" t="s">
        <v>1745</v>
      </c>
      <c r="G683" s="41"/>
      <c r="H683" s="41"/>
      <c r="I683" s="244"/>
      <c r="J683" s="41"/>
      <c r="K683" s="41"/>
      <c r="L683" s="45"/>
      <c r="M683" s="245"/>
      <c r="N683" s="246"/>
      <c r="O683" s="92"/>
      <c r="P683" s="92"/>
      <c r="Q683" s="92"/>
      <c r="R683" s="92"/>
      <c r="S683" s="92"/>
      <c r="T683" s="93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182</v>
      </c>
      <c r="AU683" s="18" t="s">
        <v>85</v>
      </c>
    </row>
    <row r="684" s="13" customFormat="1">
      <c r="A684" s="13"/>
      <c r="B684" s="247"/>
      <c r="C684" s="248"/>
      <c r="D684" s="242" t="s">
        <v>184</v>
      </c>
      <c r="E684" s="249" t="s">
        <v>1</v>
      </c>
      <c r="F684" s="250" t="s">
        <v>1709</v>
      </c>
      <c r="G684" s="248"/>
      <c r="H684" s="249" t="s">
        <v>1</v>
      </c>
      <c r="I684" s="251"/>
      <c r="J684" s="248"/>
      <c r="K684" s="248"/>
      <c r="L684" s="252"/>
      <c r="M684" s="253"/>
      <c r="N684" s="254"/>
      <c r="O684" s="254"/>
      <c r="P684" s="254"/>
      <c r="Q684" s="254"/>
      <c r="R684" s="254"/>
      <c r="S684" s="254"/>
      <c r="T684" s="255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56" t="s">
        <v>184</v>
      </c>
      <c r="AU684" s="256" t="s">
        <v>85</v>
      </c>
      <c r="AV684" s="13" t="s">
        <v>21</v>
      </c>
      <c r="AW684" s="13" t="s">
        <v>34</v>
      </c>
      <c r="AX684" s="13" t="s">
        <v>77</v>
      </c>
      <c r="AY684" s="256" t="s">
        <v>173</v>
      </c>
    </row>
    <row r="685" s="14" customFormat="1">
      <c r="A685" s="14"/>
      <c r="B685" s="257"/>
      <c r="C685" s="258"/>
      <c r="D685" s="242" t="s">
        <v>184</v>
      </c>
      <c r="E685" s="259" t="s">
        <v>1</v>
      </c>
      <c r="F685" s="260" t="s">
        <v>1710</v>
      </c>
      <c r="G685" s="258"/>
      <c r="H685" s="261">
        <v>14</v>
      </c>
      <c r="I685" s="262"/>
      <c r="J685" s="258"/>
      <c r="K685" s="258"/>
      <c r="L685" s="263"/>
      <c r="M685" s="264"/>
      <c r="N685" s="265"/>
      <c r="O685" s="265"/>
      <c r="P685" s="265"/>
      <c r="Q685" s="265"/>
      <c r="R685" s="265"/>
      <c r="S685" s="265"/>
      <c r="T685" s="266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7" t="s">
        <v>184</v>
      </c>
      <c r="AU685" s="267" t="s">
        <v>85</v>
      </c>
      <c r="AV685" s="14" t="s">
        <v>85</v>
      </c>
      <c r="AW685" s="14" t="s">
        <v>34</v>
      </c>
      <c r="AX685" s="14" t="s">
        <v>77</v>
      </c>
      <c r="AY685" s="267" t="s">
        <v>173</v>
      </c>
    </row>
    <row r="686" s="14" customFormat="1">
      <c r="A686" s="14"/>
      <c r="B686" s="257"/>
      <c r="C686" s="258"/>
      <c r="D686" s="242" t="s">
        <v>184</v>
      </c>
      <c r="E686" s="259" t="s">
        <v>1</v>
      </c>
      <c r="F686" s="260" t="s">
        <v>1711</v>
      </c>
      <c r="G686" s="258"/>
      <c r="H686" s="261">
        <v>4.5999999999999996</v>
      </c>
      <c r="I686" s="262"/>
      <c r="J686" s="258"/>
      <c r="K686" s="258"/>
      <c r="L686" s="263"/>
      <c r="M686" s="264"/>
      <c r="N686" s="265"/>
      <c r="O686" s="265"/>
      <c r="P686" s="265"/>
      <c r="Q686" s="265"/>
      <c r="R686" s="265"/>
      <c r="S686" s="265"/>
      <c r="T686" s="266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67" t="s">
        <v>184</v>
      </c>
      <c r="AU686" s="267" t="s">
        <v>85</v>
      </c>
      <c r="AV686" s="14" t="s">
        <v>85</v>
      </c>
      <c r="AW686" s="14" t="s">
        <v>34</v>
      </c>
      <c r="AX686" s="14" t="s">
        <v>77</v>
      </c>
      <c r="AY686" s="267" t="s">
        <v>173</v>
      </c>
    </row>
    <row r="687" s="13" customFormat="1">
      <c r="A687" s="13"/>
      <c r="B687" s="247"/>
      <c r="C687" s="248"/>
      <c r="D687" s="242" t="s">
        <v>184</v>
      </c>
      <c r="E687" s="249" t="s">
        <v>1</v>
      </c>
      <c r="F687" s="250" t="s">
        <v>1712</v>
      </c>
      <c r="G687" s="248"/>
      <c r="H687" s="249" t="s">
        <v>1</v>
      </c>
      <c r="I687" s="251"/>
      <c r="J687" s="248"/>
      <c r="K687" s="248"/>
      <c r="L687" s="252"/>
      <c r="M687" s="253"/>
      <c r="N687" s="254"/>
      <c r="O687" s="254"/>
      <c r="P687" s="254"/>
      <c r="Q687" s="254"/>
      <c r="R687" s="254"/>
      <c r="S687" s="254"/>
      <c r="T687" s="255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56" t="s">
        <v>184</v>
      </c>
      <c r="AU687" s="256" t="s">
        <v>85</v>
      </c>
      <c r="AV687" s="13" t="s">
        <v>21</v>
      </c>
      <c r="AW687" s="13" t="s">
        <v>34</v>
      </c>
      <c r="AX687" s="13" t="s">
        <v>77</v>
      </c>
      <c r="AY687" s="256" t="s">
        <v>173</v>
      </c>
    </row>
    <row r="688" s="14" customFormat="1">
      <c r="A688" s="14"/>
      <c r="B688" s="257"/>
      <c r="C688" s="258"/>
      <c r="D688" s="242" t="s">
        <v>184</v>
      </c>
      <c r="E688" s="259" t="s">
        <v>1</v>
      </c>
      <c r="F688" s="260" t="s">
        <v>207</v>
      </c>
      <c r="G688" s="258"/>
      <c r="H688" s="261">
        <v>5</v>
      </c>
      <c r="I688" s="262"/>
      <c r="J688" s="258"/>
      <c r="K688" s="258"/>
      <c r="L688" s="263"/>
      <c r="M688" s="264"/>
      <c r="N688" s="265"/>
      <c r="O688" s="265"/>
      <c r="P688" s="265"/>
      <c r="Q688" s="265"/>
      <c r="R688" s="265"/>
      <c r="S688" s="265"/>
      <c r="T688" s="266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67" t="s">
        <v>184</v>
      </c>
      <c r="AU688" s="267" t="s">
        <v>85</v>
      </c>
      <c r="AV688" s="14" t="s">
        <v>85</v>
      </c>
      <c r="AW688" s="14" t="s">
        <v>34</v>
      </c>
      <c r="AX688" s="14" t="s">
        <v>77</v>
      </c>
      <c r="AY688" s="267" t="s">
        <v>173</v>
      </c>
    </row>
    <row r="689" s="14" customFormat="1">
      <c r="A689" s="14"/>
      <c r="B689" s="257"/>
      <c r="C689" s="258"/>
      <c r="D689" s="242" t="s">
        <v>184</v>
      </c>
      <c r="E689" s="259" t="s">
        <v>1</v>
      </c>
      <c r="F689" s="260" t="s">
        <v>1713</v>
      </c>
      <c r="G689" s="258"/>
      <c r="H689" s="261">
        <v>23.315000000000001</v>
      </c>
      <c r="I689" s="262"/>
      <c r="J689" s="258"/>
      <c r="K689" s="258"/>
      <c r="L689" s="263"/>
      <c r="M689" s="264"/>
      <c r="N689" s="265"/>
      <c r="O689" s="265"/>
      <c r="P689" s="265"/>
      <c r="Q689" s="265"/>
      <c r="R689" s="265"/>
      <c r="S689" s="265"/>
      <c r="T689" s="266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67" t="s">
        <v>184</v>
      </c>
      <c r="AU689" s="267" t="s">
        <v>85</v>
      </c>
      <c r="AV689" s="14" t="s">
        <v>85</v>
      </c>
      <c r="AW689" s="14" t="s">
        <v>34</v>
      </c>
      <c r="AX689" s="14" t="s">
        <v>77</v>
      </c>
      <c r="AY689" s="267" t="s">
        <v>173</v>
      </c>
    </row>
    <row r="690" s="13" customFormat="1">
      <c r="A690" s="13"/>
      <c r="B690" s="247"/>
      <c r="C690" s="248"/>
      <c r="D690" s="242" t="s">
        <v>184</v>
      </c>
      <c r="E690" s="249" t="s">
        <v>1</v>
      </c>
      <c r="F690" s="250" t="s">
        <v>1714</v>
      </c>
      <c r="G690" s="248"/>
      <c r="H690" s="249" t="s">
        <v>1</v>
      </c>
      <c r="I690" s="251"/>
      <c r="J690" s="248"/>
      <c r="K690" s="248"/>
      <c r="L690" s="252"/>
      <c r="M690" s="253"/>
      <c r="N690" s="254"/>
      <c r="O690" s="254"/>
      <c r="P690" s="254"/>
      <c r="Q690" s="254"/>
      <c r="R690" s="254"/>
      <c r="S690" s="254"/>
      <c r="T690" s="255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56" t="s">
        <v>184</v>
      </c>
      <c r="AU690" s="256" t="s">
        <v>85</v>
      </c>
      <c r="AV690" s="13" t="s">
        <v>21</v>
      </c>
      <c r="AW690" s="13" t="s">
        <v>34</v>
      </c>
      <c r="AX690" s="13" t="s">
        <v>77</v>
      </c>
      <c r="AY690" s="256" t="s">
        <v>173</v>
      </c>
    </row>
    <row r="691" s="14" customFormat="1">
      <c r="A691" s="14"/>
      <c r="B691" s="257"/>
      <c r="C691" s="258"/>
      <c r="D691" s="242" t="s">
        <v>184</v>
      </c>
      <c r="E691" s="259" t="s">
        <v>1</v>
      </c>
      <c r="F691" s="260" t="s">
        <v>1715</v>
      </c>
      <c r="G691" s="258"/>
      <c r="H691" s="261">
        <v>8.9000000000000004</v>
      </c>
      <c r="I691" s="262"/>
      <c r="J691" s="258"/>
      <c r="K691" s="258"/>
      <c r="L691" s="263"/>
      <c r="M691" s="264"/>
      <c r="N691" s="265"/>
      <c r="O691" s="265"/>
      <c r="P691" s="265"/>
      <c r="Q691" s="265"/>
      <c r="R691" s="265"/>
      <c r="S691" s="265"/>
      <c r="T691" s="266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67" t="s">
        <v>184</v>
      </c>
      <c r="AU691" s="267" t="s">
        <v>85</v>
      </c>
      <c r="AV691" s="14" t="s">
        <v>85</v>
      </c>
      <c r="AW691" s="14" t="s">
        <v>34</v>
      </c>
      <c r="AX691" s="14" t="s">
        <v>77</v>
      </c>
      <c r="AY691" s="267" t="s">
        <v>173</v>
      </c>
    </row>
    <row r="692" s="15" customFormat="1">
      <c r="A692" s="15"/>
      <c r="B692" s="268"/>
      <c r="C692" s="269"/>
      <c r="D692" s="242" t="s">
        <v>184</v>
      </c>
      <c r="E692" s="270" t="s">
        <v>1</v>
      </c>
      <c r="F692" s="271" t="s">
        <v>187</v>
      </c>
      <c r="G692" s="269"/>
      <c r="H692" s="272">
        <v>55.814999999999998</v>
      </c>
      <c r="I692" s="273"/>
      <c r="J692" s="269"/>
      <c r="K692" s="269"/>
      <c r="L692" s="274"/>
      <c r="M692" s="275"/>
      <c r="N692" s="276"/>
      <c r="O692" s="276"/>
      <c r="P692" s="276"/>
      <c r="Q692" s="276"/>
      <c r="R692" s="276"/>
      <c r="S692" s="276"/>
      <c r="T692" s="277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78" t="s">
        <v>184</v>
      </c>
      <c r="AU692" s="278" t="s">
        <v>85</v>
      </c>
      <c r="AV692" s="15" t="s">
        <v>180</v>
      </c>
      <c r="AW692" s="15" t="s">
        <v>34</v>
      </c>
      <c r="AX692" s="15" t="s">
        <v>21</v>
      </c>
      <c r="AY692" s="278" t="s">
        <v>173</v>
      </c>
    </row>
    <row r="693" s="2" customFormat="1">
      <c r="A693" s="39"/>
      <c r="B693" s="40"/>
      <c r="C693" s="229" t="s">
        <v>801</v>
      </c>
      <c r="D693" s="229" t="s">
        <v>175</v>
      </c>
      <c r="E693" s="230" t="s">
        <v>584</v>
      </c>
      <c r="F693" s="231" t="s">
        <v>585</v>
      </c>
      <c r="G693" s="232" t="s">
        <v>194</v>
      </c>
      <c r="H693" s="233">
        <v>4.2000000000000002</v>
      </c>
      <c r="I693" s="234"/>
      <c r="J693" s="235">
        <f>ROUND(I693*H693,2)</f>
        <v>0</v>
      </c>
      <c r="K693" s="231" t="s">
        <v>179</v>
      </c>
      <c r="L693" s="45"/>
      <c r="M693" s="236" t="s">
        <v>1</v>
      </c>
      <c r="N693" s="237" t="s">
        <v>42</v>
      </c>
      <c r="O693" s="92"/>
      <c r="P693" s="238">
        <f>O693*H693</f>
        <v>0</v>
      </c>
      <c r="Q693" s="238">
        <v>0.00065118999999999995</v>
      </c>
      <c r="R693" s="238">
        <f>Q693*H693</f>
        <v>0.0027349979999999998</v>
      </c>
      <c r="S693" s="238">
        <v>0.001</v>
      </c>
      <c r="T693" s="239">
        <f>S693*H693</f>
        <v>0.0042000000000000006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40" t="s">
        <v>180</v>
      </c>
      <c r="AT693" s="240" t="s">
        <v>175</v>
      </c>
      <c r="AU693" s="240" t="s">
        <v>85</v>
      </c>
      <c r="AY693" s="18" t="s">
        <v>173</v>
      </c>
      <c r="BE693" s="241">
        <f>IF(N693="základní",J693,0)</f>
        <v>0</v>
      </c>
      <c r="BF693" s="241">
        <f>IF(N693="snížená",J693,0)</f>
        <v>0</v>
      </c>
      <c r="BG693" s="241">
        <f>IF(N693="zákl. přenesená",J693,0)</f>
        <v>0</v>
      </c>
      <c r="BH693" s="241">
        <f>IF(N693="sníž. přenesená",J693,0)</f>
        <v>0</v>
      </c>
      <c r="BI693" s="241">
        <f>IF(N693="nulová",J693,0)</f>
        <v>0</v>
      </c>
      <c r="BJ693" s="18" t="s">
        <v>21</v>
      </c>
      <c r="BK693" s="241">
        <f>ROUND(I693*H693,2)</f>
        <v>0</v>
      </c>
      <c r="BL693" s="18" t="s">
        <v>180</v>
      </c>
      <c r="BM693" s="240" t="s">
        <v>1746</v>
      </c>
    </row>
    <row r="694" s="2" customFormat="1">
      <c r="A694" s="39"/>
      <c r="B694" s="40"/>
      <c r="C694" s="41"/>
      <c r="D694" s="242" t="s">
        <v>182</v>
      </c>
      <c r="E694" s="41"/>
      <c r="F694" s="243" t="s">
        <v>587</v>
      </c>
      <c r="G694" s="41"/>
      <c r="H694" s="41"/>
      <c r="I694" s="244"/>
      <c r="J694" s="41"/>
      <c r="K694" s="41"/>
      <c r="L694" s="45"/>
      <c r="M694" s="245"/>
      <c r="N694" s="246"/>
      <c r="O694" s="92"/>
      <c r="P694" s="92"/>
      <c r="Q694" s="92"/>
      <c r="R694" s="92"/>
      <c r="S694" s="92"/>
      <c r="T694" s="93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182</v>
      </c>
      <c r="AU694" s="18" t="s">
        <v>85</v>
      </c>
    </row>
    <row r="695" s="13" customFormat="1">
      <c r="A695" s="13"/>
      <c r="B695" s="247"/>
      <c r="C695" s="248"/>
      <c r="D695" s="242" t="s">
        <v>184</v>
      </c>
      <c r="E695" s="249" t="s">
        <v>1</v>
      </c>
      <c r="F695" s="250" t="s">
        <v>1747</v>
      </c>
      <c r="G695" s="248"/>
      <c r="H695" s="249" t="s">
        <v>1</v>
      </c>
      <c r="I695" s="251"/>
      <c r="J695" s="248"/>
      <c r="K695" s="248"/>
      <c r="L695" s="252"/>
      <c r="M695" s="253"/>
      <c r="N695" s="254"/>
      <c r="O695" s="254"/>
      <c r="P695" s="254"/>
      <c r="Q695" s="254"/>
      <c r="R695" s="254"/>
      <c r="S695" s="254"/>
      <c r="T695" s="255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56" t="s">
        <v>184</v>
      </c>
      <c r="AU695" s="256" t="s">
        <v>85</v>
      </c>
      <c r="AV695" s="13" t="s">
        <v>21</v>
      </c>
      <c r="AW695" s="13" t="s">
        <v>34</v>
      </c>
      <c r="AX695" s="13" t="s">
        <v>77</v>
      </c>
      <c r="AY695" s="256" t="s">
        <v>173</v>
      </c>
    </row>
    <row r="696" s="14" customFormat="1">
      <c r="A696" s="14"/>
      <c r="B696" s="257"/>
      <c r="C696" s="258"/>
      <c r="D696" s="242" t="s">
        <v>184</v>
      </c>
      <c r="E696" s="259" t="s">
        <v>1</v>
      </c>
      <c r="F696" s="260" t="s">
        <v>1748</v>
      </c>
      <c r="G696" s="258"/>
      <c r="H696" s="261">
        <v>4.2000000000000002</v>
      </c>
      <c r="I696" s="262"/>
      <c r="J696" s="258"/>
      <c r="K696" s="258"/>
      <c r="L696" s="263"/>
      <c r="M696" s="264"/>
      <c r="N696" s="265"/>
      <c r="O696" s="265"/>
      <c r="P696" s="265"/>
      <c r="Q696" s="265"/>
      <c r="R696" s="265"/>
      <c r="S696" s="265"/>
      <c r="T696" s="266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67" t="s">
        <v>184</v>
      </c>
      <c r="AU696" s="267" t="s">
        <v>85</v>
      </c>
      <c r="AV696" s="14" t="s">
        <v>85</v>
      </c>
      <c r="AW696" s="14" t="s">
        <v>34</v>
      </c>
      <c r="AX696" s="14" t="s">
        <v>77</v>
      </c>
      <c r="AY696" s="267" t="s">
        <v>173</v>
      </c>
    </row>
    <row r="697" s="15" customFormat="1">
      <c r="A697" s="15"/>
      <c r="B697" s="268"/>
      <c r="C697" s="269"/>
      <c r="D697" s="242" t="s">
        <v>184</v>
      </c>
      <c r="E697" s="270" t="s">
        <v>1</v>
      </c>
      <c r="F697" s="271" t="s">
        <v>187</v>
      </c>
      <c r="G697" s="269"/>
      <c r="H697" s="272">
        <v>4.2000000000000002</v>
      </c>
      <c r="I697" s="273"/>
      <c r="J697" s="269"/>
      <c r="K697" s="269"/>
      <c r="L697" s="274"/>
      <c r="M697" s="275"/>
      <c r="N697" s="276"/>
      <c r="O697" s="276"/>
      <c r="P697" s="276"/>
      <c r="Q697" s="276"/>
      <c r="R697" s="276"/>
      <c r="S697" s="276"/>
      <c r="T697" s="277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78" t="s">
        <v>184</v>
      </c>
      <c r="AU697" s="278" t="s">
        <v>85</v>
      </c>
      <c r="AV697" s="15" t="s">
        <v>180</v>
      </c>
      <c r="AW697" s="15" t="s">
        <v>34</v>
      </c>
      <c r="AX697" s="15" t="s">
        <v>21</v>
      </c>
      <c r="AY697" s="278" t="s">
        <v>173</v>
      </c>
    </row>
    <row r="698" s="12" customFormat="1" ht="22.8" customHeight="1">
      <c r="A698" s="12"/>
      <c r="B698" s="213"/>
      <c r="C698" s="214"/>
      <c r="D698" s="215" t="s">
        <v>76</v>
      </c>
      <c r="E698" s="227" t="s">
        <v>590</v>
      </c>
      <c r="F698" s="227" t="s">
        <v>591</v>
      </c>
      <c r="G698" s="214"/>
      <c r="H698" s="214"/>
      <c r="I698" s="217"/>
      <c r="J698" s="228">
        <f>BK698</f>
        <v>0</v>
      </c>
      <c r="K698" s="214"/>
      <c r="L698" s="219"/>
      <c r="M698" s="220"/>
      <c r="N698" s="221"/>
      <c r="O698" s="221"/>
      <c r="P698" s="222">
        <f>SUM(P699:P721)</f>
        <v>0</v>
      </c>
      <c r="Q698" s="221"/>
      <c r="R698" s="222">
        <f>SUM(R699:R721)</f>
        <v>0</v>
      </c>
      <c r="S698" s="221"/>
      <c r="T698" s="223">
        <f>SUM(T699:T721)</f>
        <v>0</v>
      </c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R698" s="224" t="s">
        <v>21</v>
      </c>
      <c r="AT698" s="225" t="s">
        <v>76</v>
      </c>
      <c r="AU698" s="225" t="s">
        <v>21</v>
      </c>
      <c r="AY698" s="224" t="s">
        <v>173</v>
      </c>
      <c r="BK698" s="226">
        <f>SUM(BK699:BK721)</f>
        <v>0</v>
      </c>
    </row>
    <row r="699" s="2" customFormat="1">
      <c r="A699" s="39"/>
      <c r="B699" s="40"/>
      <c r="C699" s="229" t="s">
        <v>860</v>
      </c>
      <c r="D699" s="229" t="s">
        <v>175</v>
      </c>
      <c r="E699" s="230" t="s">
        <v>1749</v>
      </c>
      <c r="F699" s="231" t="s">
        <v>1750</v>
      </c>
      <c r="G699" s="232" t="s">
        <v>251</v>
      </c>
      <c r="H699" s="233">
        <v>20.428000000000001</v>
      </c>
      <c r="I699" s="234"/>
      <c r="J699" s="235">
        <f>ROUND(I699*H699,2)</f>
        <v>0</v>
      </c>
      <c r="K699" s="231" t="s">
        <v>179</v>
      </c>
      <c r="L699" s="45"/>
      <c r="M699" s="236" t="s">
        <v>1</v>
      </c>
      <c r="N699" s="237" t="s">
        <v>42</v>
      </c>
      <c r="O699" s="92"/>
      <c r="P699" s="238">
        <f>O699*H699</f>
        <v>0</v>
      </c>
      <c r="Q699" s="238">
        <v>0</v>
      </c>
      <c r="R699" s="238">
        <f>Q699*H699</f>
        <v>0</v>
      </c>
      <c r="S699" s="238">
        <v>0</v>
      </c>
      <c r="T699" s="239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40" t="s">
        <v>180</v>
      </c>
      <c r="AT699" s="240" t="s">
        <v>175</v>
      </c>
      <c r="AU699" s="240" t="s">
        <v>85</v>
      </c>
      <c r="AY699" s="18" t="s">
        <v>173</v>
      </c>
      <c r="BE699" s="241">
        <f>IF(N699="základní",J699,0)</f>
        <v>0</v>
      </c>
      <c r="BF699" s="241">
        <f>IF(N699="snížená",J699,0)</f>
        <v>0</v>
      </c>
      <c r="BG699" s="241">
        <f>IF(N699="zákl. přenesená",J699,0)</f>
        <v>0</v>
      </c>
      <c r="BH699" s="241">
        <f>IF(N699="sníž. přenesená",J699,0)</f>
        <v>0</v>
      </c>
      <c r="BI699" s="241">
        <f>IF(N699="nulová",J699,0)</f>
        <v>0</v>
      </c>
      <c r="BJ699" s="18" t="s">
        <v>21</v>
      </c>
      <c r="BK699" s="241">
        <f>ROUND(I699*H699,2)</f>
        <v>0</v>
      </c>
      <c r="BL699" s="18" t="s">
        <v>180</v>
      </c>
      <c r="BM699" s="240" t="s">
        <v>1751</v>
      </c>
    </row>
    <row r="700" s="2" customFormat="1">
      <c r="A700" s="39"/>
      <c r="B700" s="40"/>
      <c r="C700" s="41"/>
      <c r="D700" s="242" t="s">
        <v>182</v>
      </c>
      <c r="E700" s="41"/>
      <c r="F700" s="243" t="s">
        <v>614</v>
      </c>
      <c r="G700" s="41"/>
      <c r="H700" s="41"/>
      <c r="I700" s="244"/>
      <c r="J700" s="41"/>
      <c r="K700" s="41"/>
      <c r="L700" s="45"/>
      <c r="M700" s="245"/>
      <c r="N700" s="246"/>
      <c r="O700" s="92"/>
      <c r="P700" s="92"/>
      <c r="Q700" s="92"/>
      <c r="R700" s="92"/>
      <c r="S700" s="92"/>
      <c r="T700" s="93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182</v>
      </c>
      <c r="AU700" s="18" t="s">
        <v>85</v>
      </c>
    </row>
    <row r="701" s="14" customFormat="1">
      <c r="A701" s="14"/>
      <c r="B701" s="257"/>
      <c r="C701" s="258"/>
      <c r="D701" s="242" t="s">
        <v>184</v>
      </c>
      <c r="E701" s="259" t="s">
        <v>1</v>
      </c>
      <c r="F701" s="260" t="s">
        <v>1752</v>
      </c>
      <c r="G701" s="258"/>
      <c r="H701" s="261">
        <v>20.428000000000001</v>
      </c>
      <c r="I701" s="262"/>
      <c r="J701" s="258"/>
      <c r="K701" s="258"/>
      <c r="L701" s="263"/>
      <c r="M701" s="264"/>
      <c r="N701" s="265"/>
      <c r="O701" s="265"/>
      <c r="P701" s="265"/>
      <c r="Q701" s="265"/>
      <c r="R701" s="265"/>
      <c r="S701" s="265"/>
      <c r="T701" s="266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7" t="s">
        <v>184</v>
      </c>
      <c r="AU701" s="267" t="s">
        <v>85</v>
      </c>
      <c r="AV701" s="14" t="s">
        <v>85</v>
      </c>
      <c r="AW701" s="14" t="s">
        <v>34</v>
      </c>
      <c r="AX701" s="14" t="s">
        <v>21</v>
      </c>
      <c r="AY701" s="267" t="s">
        <v>173</v>
      </c>
    </row>
    <row r="702" s="2" customFormat="1">
      <c r="A702" s="39"/>
      <c r="B702" s="40"/>
      <c r="C702" s="229" t="s">
        <v>870</v>
      </c>
      <c r="D702" s="229" t="s">
        <v>175</v>
      </c>
      <c r="E702" s="230" t="s">
        <v>1753</v>
      </c>
      <c r="F702" s="231" t="s">
        <v>1754</v>
      </c>
      <c r="G702" s="232" t="s">
        <v>251</v>
      </c>
      <c r="H702" s="233">
        <v>27.262</v>
      </c>
      <c r="I702" s="234"/>
      <c r="J702" s="235">
        <f>ROUND(I702*H702,2)</f>
        <v>0</v>
      </c>
      <c r="K702" s="231" t="s">
        <v>179</v>
      </c>
      <c r="L702" s="45"/>
      <c r="M702" s="236" t="s">
        <v>1</v>
      </c>
      <c r="N702" s="237" t="s">
        <v>42</v>
      </c>
      <c r="O702" s="92"/>
      <c r="P702" s="238">
        <f>O702*H702</f>
        <v>0</v>
      </c>
      <c r="Q702" s="238">
        <v>0</v>
      </c>
      <c r="R702" s="238">
        <f>Q702*H702</f>
        <v>0</v>
      </c>
      <c r="S702" s="238">
        <v>0</v>
      </c>
      <c r="T702" s="239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40" t="s">
        <v>180</v>
      </c>
      <c r="AT702" s="240" t="s">
        <v>175</v>
      </c>
      <c r="AU702" s="240" t="s">
        <v>85</v>
      </c>
      <c r="AY702" s="18" t="s">
        <v>173</v>
      </c>
      <c r="BE702" s="241">
        <f>IF(N702="základní",J702,0)</f>
        <v>0</v>
      </c>
      <c r="BF702" s="241">
        <f>IF(N702="snížená",J702,0)</f>
        <v>0</v>
      </c>
      <c r="BG702" s="241">
        <f>IF(N702="zákl. přenesená",J702,0)</f>
        <v>0</v>
      </c>
      <c r="BH702" s="241">
        <f>IF(N702="sníž. přenesená",J702,0)</f>
        <v>0</v>
      </c>
      <c r="BI702" s="241">
        <f>IF(N702="nulová",J702,0)</f>
        <v>0</v>
      </c>
      <c r="BJ702" s="18" t="s">
        <v>21</v>
      </c>
      <c r="BK702" s="241">
        <f>ROUND(I702*H702,2)</f>
        <v>0</v>
      </c>
      <c r="BL702" s="18" t="s">
        <v>180</v>
      </c>
      <c r="BM702" s="240" t="s">
        <v>1755</v>
      </c>
    </row>
    <row r="703" s="2" customFormat="1">
      <c r="A703" s="39"/>
      <c r="B703" s="40"/>
      <c r="C703" s="41"/>
      <c r="D703" s="242" t="s">
        <v>182</v>
      </c>
      <c r="E703" s="41"/>
      <c r="F703" s="243" t="s">
        <v>1232</v>
      </c>
      <c r="G703" s="41"/>
      <c r="H703" s="41"/>
      <c r="I703" s="244"/>
      <c r="J703" s="41"/>
      <c r="K703" s="41"/>
      <c r="L703" s="45"/>
      <c r="M703" s="245"/>
      <c r="N703" s="246"/>
      <c r="O703" s="92"/>
      <c r="P703" s="92"/>
      <c r="Q703" s="92"/>
      <c r="R703" s="92"/>
      <c r="S703" s="92"/>
      <c r="T703" s="93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182</v>
      </c>
      <c r="AU703" s="18" t="s">
        <v>85</v>
      </c>
    </row>
    <row r="704" s="2" customFormat="1" ht="44.25" customHeight="1">
      <c r="A704" s="39"/>
      <c r="B704" s="40"/>
      <c r="C704" s="229" t="s">
        <v>880</v>
      </c>
      <c r="D704" s="229" t="s">
        <v>175</v>
      </c>
      <c r="E704" s="230" t="s">
        <v>1756</v>
      </c>
      <c r="F704" s="231" t="s">
        <v>286</v>
      </c>
      <c r="G704" s="232" t="s">
        <v>251</v>
      </c>
      <c r="H704" s="233">
        <v>88.563999999999993</v>
      </c>
      <c r="I704" s="234"/>
      <c r="J704" s="235">
        <f>ROUND(I704*H704,2)</f>
        <v>0</v>
      </c>
      <c r="K704" s="231" t="s">
        <v>179</v>
      </c>
      <c r="L704" s="45"/>
      <c r="M704" s="236" t="s">
        <v>1</v>
      </c>
      <c r="N704" s="237" t="s">
        <v>42</v>
      </c>
      <c r="O704" s="92"/>
      <c r="P704" s="238">
        <f>O704*H704</f>
        <v>0</v>
      </c>
      <c r="Q704" s="238">
        <v>0</v>
      </c>
      <c r="R704" s="238">
        <f>Q704*H704</f>
        <v>0</v>
      </c>
      <c r="S704" s="238">
        <v>0</v>
      </c>
      <c r="T704" s="239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40" t="s">
        <v>180</v>
      </c>
      <c r="AT704" s="240" t="s">
        <v>175</v>
      </c>
      <c r="AU704" s="240" t="s">
        <v>85</v>
      </c>
      <c r="AY704" s="18" t="s">
        <v>173</v>
      </c>
      <c r="BE704" s="241">
        <f>IF(N704="základní",J704,0)</f>
        <v>0</v>
      </c>
      <c r="BF704" s="241">
        <f>IF(N704="snížená",J704,0)</f>
        <v>0</v>
      </c>
      <c r="BG704" s="241">
        <f>IF(N704="zákl. přenesená",J704,0)</f>
        <v>0</v>
      </c>
      <c r="BH704" s="241">
        <f>IF(N704="sníž. přenesená",J704,0)</f>
        <v>0</v>
      </c>
      <c r="BI704" s="241">
        <f>IF(N704="nulová",J704,0)</f>
        <v>0</v>
      </c>
      <c r="BJ704" s="18" t="s">
        <v>21</v>
      </c>
      <c r="BK704" s="241">
        <f>ROUND(I704*H704,2)</f>
        <v>0</v>
      </c>
      <c r="BL704" s="18" t="s">
        <v>180</v>
      </c>
      <c r="BM704" s="240" t="s">
        <v>1757</v>
      </c>
    </row>
    <row r="705" s="2" customFormat="1">
      <c r="A705" s="39"/>
      <c r="B705" s="40"/>
      <c r="C705" s="41"/>
      <c r="D705" s="242" t="s">
        <v>182</v>
      </c>
      <c r="E705" s="41"/>
      <c r="F705" s="243" t="s">
        <v>286</v>
      </c>
      <c r="G705" s="41"/>
      <c r="H705" s="41"/>
      <c r="I705" s="244"/>
      <c r="J705" s="41"/>
      <c r="K705" s="41"/>
      <c r="L705" s="45"/>
      <c r="M705" s="245"/>
      <c r="N705" s="246"/>
      <c r="O705" s="92"/>
      <c r="P705" s="92"/>
      <c r="Q705" s="92"/>
      <c r="R705" s="92"/>
      <c r="S705" s="92"/>
      <c r="T705" s="93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182</v>
      </c>
      <c r="AU705" s="18" t="s">
        <v>85</v>
      </c>
    </row>
    <row r="706" s="14" customFormat="1">
      <c r="A706" s="14"/>
      <c r="B706" s="257"/>
      <c r="C706" s="258"/>
      <c r="D706" s="242" t="s">
        <v>184</v>
      </c>
      <c r="E706" s="259" t="s">
        <v>1</v>
      </c>
      <c r="F706" s="260" t="s">
        <v>1758</v>
      </c>
      <c r="G706" s="258"/>
      <c r="H706" s="261">
        <v>82.323999999999998</v>
      </c>
      <c r="I706" s="262"/>
      <c r="J706" s="258"/>
      <c r="K706" s="258"/>
      <c r="L706" s="263"/>
      <c r="M706" s="264"/>
      <c r="N706" s="265"/>
      <c r="O706" s="265"/>
      <c r="P706" s="265"/>
      <c r="Q706" s="265"/>
      <c r="R706" s="265"/>
      <c r="S706" s="265"/>
      <c r="T706" s="266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7" t="s">
        <v>184</v>
      </c>
      <c r="AU706" s="267" t="s">
        <v>85</v>
      </c>
      <c r="AV706" s="14" t="s">
        <v>85</v>
      </c>
      <c r="AW706" s="14" t="s">
        <v>34</v>
      </c>
      <c r="AX706" s="14" t="s">
        <v>77</v>
      </c>
      <c r="AY706" s="267" t="s">
        <v>173</v>
      </c>
    </row>
    <row r="707" s="13" customFormat="1">
      <c r="A707" s="13"/>
      <c r="B707" s="247"/>
      <c r="C707" s="248"/>
      <c r="D707" s="242" t="s">
        <v>184</v>
      </c>
      <c r="E707" s="249" t="s">
        <v>1</v>
      </c>
      <c r="F707" s="250" t="s">
        <v>1759</v>
      </c>
      <c r="G707" s="248"/>
      <c r="H707" s="249" t="s">
        <v>1</v>
      </c>
      <c r="I707" s="251"/>
      <c r="J707" s="248"/>
      <c r="K707" s="248"/>
      <c r="L707" s="252"/>
      <c r="M707" s="253"/>
      <c r="N707" s="254"/>
      <c r="O707" s="254"/>
      <c r="P707" s="254"/>
      <c r="Q707" s="254"/>
      <c r="R707" s="254"/>
      <c r="S707" s="254"/>
      <c r="T707" s="255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6" t="s">
        <v>184</v>
      </c>
      <c r="AU707" s="256" t="s">
        <v>85</v>
      </c>
      <c r="AV707" s="13" t="s">
        <v>21</v>
      </c>
      <c r="AW707" s="13" t="s">
        <v>34</v>
      </c>
      <c r="AX707" s="13" t="s">
        <v>77</v>
      </c>
      <c r="AY707" s="256" t="s">
        <v>173</v>
      </c>
    </row>
    <row r="708" s="14" customFormat="1">
      <c r="A708" s="14"/>
      <c r="B708" s="257"/>
      <c r="C708" s="258"/>
      <c r="D708" s="242" t="s">
        <v>184</v>
      </c>
      <c r="E708" s="259" t="s">
        <v>1</v>
      </c>
      <c r="F708" s="260" t="s">
        <v>1760</v>
      </c>
      <c r="G708" s="258"/>
      <c r="H708" s="261">
        <v>6.2400000000000002</v>
      </c>
      <c r="I708" s="262"/>
      <c r="J708" s="258"/>
      <c r="K708" s="258"/>
      <c r="L708" s="263"/>
      <c r="M708" s="264"/>
      <c r="N708" s="265"/>
      <c r="O708" s="265"/>
      <c r="P708" s="265"/>
      <c r="Q708" s="265"/>
      <c r="R708" s="265"/>
      <c r="S708" s="265"/>
      <c r="T708" s="266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67" t="s">
        <v>184</v>
      </c>
      <c r="AU708" s="267" t="s">
        <v>85</v>
      </c>
      <c r="AV708" s="14" t="s">
        <v>85</v>
      </c>
      <c r="AW708" s="14" t="s">
        <v>34</v>
      </c>
      <c r="AX708" s="14" t="s">
        <v>77</v>
      </c>
      <c r="AY708" s="267" t="s">
        <v>173</v>
      </c>
    </row>
    <row r="709" s="15" customFormat="1">
      <c r="A709" s="15"/>
      <c r="B709" s="268"/>
      <c r="C709" s="269"/>
      <c r="D709" s="242" t="s">
        <v>184</v>
      </c>
      <c r="E709" s="270" t="s">
        <v>1</v>
      </c>
      <c r="F709" s="271" t="s">
        <v>187</v>
      </c>
      <c r="G709" s="269"/>
      <c r="H709" s="272">
        <v>88.563999999999993</v>
      </c>
      <c r="I709" s="273"/>
      <c r="J709" s="269"/>
      <c r="K709" s="269"/>
      <c r="L709" s="274"/>
      <c r="M709" s="275"/>
      <c r="N709" s="276"/>
      <c r="O709" s="276"/>
      <c r="P709" s="276"/>
      <c r="Q709" s="276"/>
      <c r="R709" s="276"/>
      <c r="S709" s="276"/>
      <c r="T709" s="277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78" t="s">
        <v>184</v>
      </c>
      <c r="AU709" s="278" t="s">
        <v>85</v>
      </c>
      <c r="AV709" s="15" t="s">
        <v>180</v>
      </c>
      <c r="AW709" s="15" t="s">
        <v>34</v>
      </c>
      <c r="AX709" s="15" t="s">
        <v>21</v>
      </c>
      <c r="AY709" s="278" t="s">
        <v>173</v>
      </c>
    </row>
    <row r="710" s="2" customFormat="1">
      <c r="A710" s="39"/>
      <c r="B710" s="40"/>
      <c r="C710" s="229" t="s">
        <v>27</v>
      </c>
      <c r="D710" s="229" t="s">
        <v>175</v>
      </c>
      <c r="E710" s="230" t="s">
        <v>593</v>
      </c>
      <c r="F710" s="231" t="s">
        <v>594</v>
      </c>
      <c r="G710" s="232" t="s">
        <v>251</v>
      </c>
      <c r="H710" s="233">
        <v>136.548</v>
      </c>
      <c r="I710" s="234"/>
      <c r="J710" s="235">
        <f>ROUND(I710*H710,2)</f>
        <v>0</v>
      </c>
      <c r="K710" s="231" t="s">
        <v>179</v>
      </c>
      <c r="L710" s="45"/>
      <c r="M710" s="236" t="s">
        <v>1</v>
      </c>
      <c r="N710" s="237" t="s">
        <v>42</v>
      </c>
      <c r="O710" s="92"/>
      <c r="P710" s="238">
        <f>O710*H710</f>
        <v>0</v>
      </c>
      <c r="Q710" s="238">
        <v>0</v>
      </c>
      <c r="R710" s="238">
        <f>Q710*H710</f>
        <v>0</v>
      </c>
      <c r="S710" s="238">
        <v>0</v>
      </c>
      <c r="T710" s="239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40" t="s">
        <v>180</v>
      </c>
      <c r="AT710" s="240" t="s">
        <v>175</v>
      </c>
      <c r="AU710" s="240" t="s">
        <v>85</v>
      </c>
      <c r="AY710" s="18" t="s">
        <v>173</v>
      </c>
      <c r="BE710" s="241">
        <f>IF(N710="základní",J710,0)</f>
        <v>0</v>
      </c>
      <c r="BF710" s="241">
        <f>IF(N710="snížená",J710,0)</f>
        <v>0</v>
      </c>
      <c r="BG710" s="241">
        <f>IF(N710="zákl. přenesená",J710,0)</f>
        <v>0</v>
      </c>
      <c r="BH710" s="241">
        <f>IF(N710="sníž. přenesená",J710,0)</f>
        <v>0</v>
      </c>
      <c r="BI710" s="241">
        <f>IF(N710="nulová",J710,0)</f>
        <v>0</v>
      </c>
      <c r="BJ710" s="18" t="s">
        <v>21</v>
      </c>
      <c r="BK710" s="241">
        <f>ROUND(I710*H710,2)</f>
        <v>0</v>
      </c>
      <c r="BL710" s="18" t="s">
        <v>180</v>
      </c>
      <c r="BM710" s="240" t="s">
        <v>1761</v>
      </c>
    </row>
    <row r="711" s="2" customFormat="1">
      <c r="A711" s="39"/>
      <c r="B711" s="40"/>
      <c r="C711" s="41"/>
      <c r="D711" s="242" t="s">
        <v>182</v>
      </c>
      <c r="E711" s="41"/>
      <c r="F711" s="243" t="s">
        <v>596</v>
      </c>
      <c r="G711" s="41"/>
      <c r="H711" s="41"/>
      <c r="I711" s="244"/>
      <c r="J711" s="41"/>
      <c r="K711" s="41"/>
      <c r="L711" s="45"/>
      <c r="M711" s="245"/>
      <c r="N711" s="246"/>
      <c r="O711" s="92"/>
      <c r="P711" s="92"/>
      <c r="Q711" s="92"/>
      <c r="R711" s="92"/>
      <c r="S711" s="92"/>
      <c r="T711" s="93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182</v>
      </c>
      <c r="AU711" s="18" t="s">
        <v>85</v>
      </c>
    </row>
    <row r="712" s="13" customFormat="1">
      <c r="A712" s="13"/>
      <c r="B712" s="247"/>
      <c r="C712" s="248"/>
      <c r="D712" s="242" t="s">
        <v>184</v>
      </c>
      <c r="E712" s="249" t="s">
        <v>1</v>
      </c>
      <c r="F712" s="250" t="s">
        <v>1762</v>
      </c>
      <c r="G712" s="248"/>
      <c r="H712" s="249" t="s">
        <v>1</v>
      </c>
      <c r="I712" s="251"/>
      <c r="J712" s="248"/>
      <c r="K712" s="248"/>
      <c r="L712" s="252"/>
      <c r="M712" s="253"/>
      <c r="N712" s="254"/>
      <c r="O712" s="254"/>
      <c r="P712" s="254"/>
      <c r="Q712" s="254"/>
      <c r="R712" s="254"/>
      <c r="S712" s="254"/>
      <c r="T712" s="255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56" t="s">
        <v>184</v>
      </c>
      <c r="AU712" s="256" t="s">
        <v>85</v>
      </c>
      <c r="AV712" s="13" t="s">
        <v>21</v>
      </c>
      <c r="AW712" s="13" t="s">
        <v>34</v>
      </c>
      <c r="AX712" s="13" t="s">
        <v>77</v>
      </c>
      <c r="AY712" s="256" t="s">
        <v>173</v>
      </c>
    </row>
    <row r="713" s="14" customFormat="1">
      <c r="A713" s="14"/>
      <c r="B713" s="257"/>
      <c r="C713" s="258"/>
      <c r="D713" s="242" t="s">
        <v>184</v>
      </c>
      <c r="E713" s="259" t="s">
        <v>1</v>
      </c>
      <c r="F713" s="260" t="s">
        <v>1763</v>
      </c>
      <c r="G713" s="258"/>
      <c r="H713" s="261">
        <v>136.548</v>
      </c>
      <c r="I713" s="262"/>
      <c r="J713" s="258"/>
      <c r="K713" s="258"/>
      <c r="L713" s="263"/>
      <c r="M713" s="264"/>
      <c r="N713" s="265"/>
      <c r="O713" s="265"/>
      <c r="P713" s="265"/>
      <c r="Q713" s="265"/>
      <c r="R713" s="265"/>
      <c r="S713" s="265"/>
      <c r="T713" s="266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67" t="s">
        <v>184</v>
      </c>
      <c r="AU713" s="267" t="s">
        <v>85</v>
      </c>
      <c r="AV713" s="14" t="s">
        <v>85</v>
      </c>
      <c r="AW713" s="14" t="s">
        <v>34</v>
      </c>
      <c r="AX713" s="14" t="s">
        <v>21</v>
      </c>
      <c r="AY713" s="267" t="s">
        <v>173</v>
      </c>
    </row>
    <row r="714" s="2" customFormat="1" ht="16.5" customHeight="1">
      <c r="A714" s="39"/>
      <c r="B714" s="40"/>
      <c r="C714" s="229" t="s">
        <v>925</v>
      </c>
      <c r="D714" s="229" t="s">
        <v>175</v>
      </c>
      <c r="E714" s="230" t="s">
        <v>599</v>
      </c>
      <c r="F714" s="231" t="s">
        <v>600</v>
      </c>
      <c r="G714" s="232" t="s">
        <v>251</v>
      </c>
      <c r="H714" s="233">
        <v>1775.124</v>
      </c>
      <c r="I714" s="234"/>
      <c r="J714" s="235">
        <f>ROUND(I714*H714,2)</f>
        <v>0</v>
      </c>
      <c r="K714" s="231" t="s">
        <v>179</v>
      </c>
      <c r="L714" s="45"/>
      <c r="M714" s="236" t="s">
        <v>1</v>
      </c>
      <c r="N714" s="237" t="s">
        <v>42</v>
      </c>
      <c r="O714" s="92"/>
      <c r="P714" s="238">
        <f>O714*H714</f>
        <v>0</v>
      </c>
      <c r="Q714" s="238">
        <v>0</v>
      </c>
      <c r="R714" s="238">
        <f>Q714*H714</f>
        <v>0</v>
      </c>
      <c r="S714" s="238">
        <v>0</v>
      </c>
      <c r="T714" s="239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40" t="s">
        <v>180</v>
      </c>
      <c r="AT714" s="240" t="s">
        <v>175</v>
      </c>
      <c r="AU714" s="240" t="s">
        <v>85</v>
      </c>
      <c r="AY714" s="18" t="s">
        <v>173</v>
      </c>
      <c r="BE714" s="241">
        <f>IF(N714="základní",J714,0)</f>
        <v>0</v>
      </c>
      <c r="BF714" s="241">
        <f>IF(N714="snížená",J714,0)</f>
        <v>0</v>
      </c>
      <c r="BG714" s="241">
        <f>IF(N714="zákl. přenesená",J714,0)</f>
        <v>0</v>
      </c>
      <c r="BH714" s="241">
        <f>IF(N714="sníž. přenesená",J714,0)</f>
        <v>0</v>
      </c>
      <c r="BI714" s="241">
        <f>IF(N714="nulová",J714,0)</f>
        <v>0</v>
      </c>
      <c r="BJ714" s="18" t="s">
        <v>21</v>
      </c>
      <c r="BK714" s="241">
        <f>ROUND(I714*H714,2)</f>
        <v>0</v>
      </c>
      <c r="BL714" s="18" t="s">
        <v>180</v>
      </c>
      <c r="BM714" s="240" t="s">
        <v>1764</v>
      </c>
    </row>
    <row r="715" s="2" customFormat="1">
      <c r="A715" s="39"/>
      <c r="B715" s="40"/>
      <c r="C715" s="41"/>
      <c r="D715" s="242" t="s">
        <v>182</v>
      </c>
      <c r="E715" s="41"/>
      <c r="F715" s="243" t="s">
        <v>602</v>
      </c>
      <c r="G715" s="41"/>
      <c r="H715" s="41"/>
      <c r="I715" s="244"/>
      <c r="J715" s="41"/>
      <c r="K715" s="41"/>
      <c r="L715" s="45"/>
      <c r="M715" s="245"/>
      <c r="N715" s="246"/>
      <c r="O715" s="92"/>
      <c r="P715" s="92"/>
      <c r="Q715" s="92"/>
      <c r="R715" s="92"/>
      <c r="S715" s="92"/>
      <c r="T715" s="93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182</v>
      </c>
      <c r="AU715" s="18" t="s">
        <v>85</v>
      </c>
    </row>
    <row r="716" s="2" customFormat="1">
      <c r="A716" s="39"/>
      <c r="B716" s="40"/>
      <c r="C716" s="41"/>
      <c r="D716" s="242" t="s">
        <v>197</v>
      </c>
      <c r="E716" s="41"/>
      <c r="F716" s="279" t="s">
        <v>1368</v>
      </c>
      <c r="G716" s="41"/>
      <c r="H716" s="41"/>
      <c r="I716" s="244"/>
      <c r="J716" s="41"/>
      <c r="K716" s="41"/>
      <c r="L716" s="45"/>
      <c r="M716" s="245"/>
      <c r="N716" s="246"/>
      <c r="O716" s="92"/>
      <c r="P716" s="92"/>
      <c r="Q716" s="92"/>
      <c r="R716" s="92"/>
      <c r="S716" s="92"/>
      <c r="T716" s="93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T716" s="18" t="s">
        <v>197</v>
      </c>
      <c r="AU716" s="18" t="s">
        <v>85</v>
      </c>
    </row>
    <row r="717" s="14" customFormat="1">
      <c r="A717" s="14"/>
      <c r="B717" s="257"/>
      <c r="C717" s="258"/>
      <c r="D717" s="242" t="s">
        <v>184</v>
      </c>
      <c r="E717" s="259" t="s">
        <v>1</v>
      </c>
      <c r="F717" s="260" t="s">
        <v>1765</v>
      </c>
      <c r="G717" s="258"/>
      <c r="H717" s="261">
        <v>1775.124</v>
      </c>
      <c r="I717" s="262"/>
      <c r="J717" s="258"/>
      <c r="K717" s="258"/>
      <c r="L717" s="263"/>
      <c r="M717" s="264"/>
      <c r="N717" s="265"/>
      <c r="O717" s="265"/>
      <c r="P717" s="265"/>
      <c r="Q717" s="265"/>
      <c r="R717" s="265"/>
      <c r="S717" s="265"/>
      <c r="T717" s="266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67" t="s">
        <v>184</v>
      </c>
      <c r="AU717" s="267" t="s">
        <v>85</v>
      </c>
      <c r="AV717" s="14" t="s">
        <v>85</v>
      </c>
      <c r="AW717" s="14" t="s">
        <v>34</v>
      </c>
      <c r="AX717" s="14" t="s">
        <v>77</v>
      </c>
      <c r="AY717" s="267" t="s">
        <v>173</v>
      </c>
    </row>
    <row r="718" s="15" customFormat="1">
      <c r="A718" s="15"/>
      <c r="B718" s="268"/>
      <c r="C718" s="269"/>
      <c r="D718" s="242" t="s">
        <v>184</v>
      </c>
      <c r="E718" s="270" t="s">
        <v>1</v>
      </c>
      <c r="F718" s="271" t="s">
        <v>187</v>
      </c>
      <c r="G718" s="269"/>
      <c r="H718" s="272">
        <v>1775.124</v>
      </c>
      <c r="I718" s="273"/>
      <c r="J718" s="269"/>
      <c r="K718" s="269"/>
      <c r="L718" s="274"/>
      <c r="M718" s="275"/>
      <c r="N718" s="276"/>
      <c r="O718" s="276"/>
      <c r="P718" s="276"/>
      <c r="Q718" s="276"/>
      <c r="R718" s="276"/>
      <c r="S718" s="276"/>
      <c r="T718" s="277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78" t="s">
        <v>184</v>
      </c>
      <c r="AU718" s="278" t="s">
        <v>85</v>
      </c>
      <c r="AV718" s="15" t="s">
        <v>180</v>
      </c>
      <c r="AW718" s="15" t="s">
        <v>34</v>
      </c>
      <c r="AX718" s="15" t="s">
        <v>21</v>
      </c>
      <c r="AY718" s="278" t="s">
        <v>173</v>
      </c>
    </row>
    <row r="719" s="2" customFormat="1">
      <c r="A719" s="39"/>
      <c r="B719" s="40"/>
      <c r="C719" s="229" t="s">
        <v>946</v>
      </c>
      <c r="D719" s="229" t="s">
        <v>175</v>
      </c>
      <c r="E719" s="230" t="s">
        <v>605</v>
      </c>
      <c r="F719" s="231" t="s">
        <v>606</v>
      </c>
      <c r="G719" s="232" t="s">
        <v>251</v>
      </c>
      <c r="H719" s="233">
        <v>136.548</v>
      </c>
      <c r="I719" s="234"/>
      <c r="J719" s="235">
        <f>ROUND(I719*H719,2)</f>
        <v>0</v>
      </c>
      <c r="K719" s="231" t="s">
        <v>179</v>
      </c>
      <c r="L719" s="45"/>
      <c r="M719" s="236" t="s">
        <v>1</v>
      </c>
      <c r="N719" s="237" t="s">
        <v>42</v>
      </c>
      <c r="O719" s="92"/>
      <c r="P719" s="238">
        <f>O719*H719</f>
        <v>0</v>
      </c>
      <c r="Q719" s="238">
        <v>0</v>
      </c>
      <c r="R719" s="238">
        <f>Q719*H719</f>
        <v>0</v>
      </c>
      <c r="S719" s="238">
        <v>0</v>
      </c>
      <c r="T719" s="239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40" t="s">
        <v>180</v>
      </c>
      <c r="AT719" s="240" t="s">
        <v>175</v>
      </c>
      <c r="AU719" s="240" t="s">
        <v>85</v>
      </c>
      <c r="AY719" s="18" t="s">
        <v>173</v>
      </c>
      <c r="BE719" s="241">
        <f>IF(N719="základní",J719,0)</f>
        <v>0</v>
      </c>
      <c r="BF719" s="241">
        <f>IF(N719="snížená",J719,0)</f>
        <v>0</v>
      </c>
      <c r="BG719" s="241">
        <f>IF(N719="zákl. přenesená",J719,0)</f>
        <v>0</v>
      </c>
      <c r="BH719" s="241">
        <f>IF(N719="sníž. přenesená",J719,0)</f>
        <v>0</v>
      </c>
      <c r="BI719" s="241">
        <f>IF(N719="nulová",J719,0)</f>
        <v>0</v>
      </c>
      <c r="BJ719" s="18" t="s">
        <v>21</v>
      </c>
      <c r="BK719" s="241">
        <f>ROUND(I719*H719,2)</f>
        <v>0</v>
      </c>
      <c r="BL719" s="18" t="s">
        <v>180</v>
      </c>
      <c r="BM719" s="240" t="s">
        <v>1766</v>
      </c>
    </row>
    <row r="720" s="2" customFormat="1">
      <c r="A720" s="39"/>
      <c r="B720" s="40"/>
      <c r="C720" s="41"/>
      <c r="D720" s="242" t="s">
        <v>182</v>
      </c>
      <c r="E720" s="41"/>
      <c r="F720" s="243" t="s">
        <v>608</v>
      </c>
      <c r="G720" s="41"/>
      <c r="H720" s="41"/>
      <c r="I720" s="244"/>
      <c r="J720" s="41"/>
      <c r="K720" s="41"/>
      <c r="L720" s="45"/>
      <c r="M720" s="245"/>
      <c r="N720" s="246"/>
      <c r="O720" s="92"/>
      <c r="P720" s="92"/>
      <c r="Q720" s="92"/>
      <c r="R720" s="92"/>
      <c r="S720" s="92"/>
      <c r="T720" s="93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182</v>
      </c>
      <c r="AU720" s="18" t="s">
        <v>85</v>
      </c>
    </row>
    <row r="721" s="2" customFormat="1">
      <c r="A721" s="39"/>
      <c r="B721" s="40"/>
      <c r="C721" s="41"/>
      <c r="D721" s="242" t="s">
        <v>197</v>
      </c>
      <c r="E721" s="41"/>
      <c r="F721" s="279" t="s">
        <v>1767</v>
      </c>
      <c r="G721" s="41"/>
      <c r="H721" s="41"/>
      <c r="I721" s="244"/>
      <c r="J721" s="41"/>
      <c r="K721" s="41"/>
      <c r="L721" s="45"/>
      <c r="M721" s="245"/>
      <c r="N721" s="246"/>
      <c r="O721" s="92"/>
      <c r="P721" s="92"/>
      <c r="Q721" s="92"/>
      <c r="R721" s="92"/>
      <c r="S721" s="92"/>
      <c r="T721" s="93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197</v>
      </c>
      <c r="AU721" s="18" t="s">
        <v>85</v>
      </c>
    </row>
    <row r="722" s="12" customFormat="1" ht="22.8" customHeight="1">
      <c r="A722" s="12"/>
      <c r="B722" s="213"/>
      <c r="C722" s="214"/>
      <c r="D722" s="215" t="s">
        <v>76</v>
      </c>
      <c r="E722" s="227" t="s">
        <v>621</v>
      </c>
      <c r="F722" s="227" t="s">
        <v>622</v>
      </c>
      <c r="G722" s="214"/>
      <c r="H722" s="214"/>
      <c r="I722" s="217"/>
      <c r="J722" s="228">
        <f>BK722</f>
        <v>0</v>
      </c>
      <c r="K722" s="214"/>
      <c r="L722" s="219"/>
      <c r="M722" s="220"/>
      <c r="N722" s="221"/>
      <c r="O722" s="221"/>
      <c r="P722" s="222">
        <f>SUM(P723:P725)</f>
        <v>0</v>
      </c>
      <c r="Q722" s="221"/>
      <c r="R722" s="222">
        <f>SUM(R723:R725)</f>
        <v>0</v>
      </c>
      <c r="S722" s="221"/>
      <c r="T722" s="223">
        <f>SUM(T723:T725)</f>
        <v>0</v>
      </c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R722" s="224" t="s">
        <v>21</v>
      </c>
      <c r="AT722" s="225" t="s">
        <v>76</v>
      </c>
      <c r="AU722" s="225" t="s">
        <v>21</v>
      </c>
      <c r="AY722" s="224" t="s">
        <v>173</v>
      </c>
      <c r="BK722" s="226">
        <f>SUM(BK723:BK725)</f>
        <v>0</v>
      </c>
    </row>
    <row r="723" s="2" customFormat="1">
      <c r="A723" s="39"/>
      <c r="B723" s="40"/>
      <c r="C723" s="229" t="s">
        <v>977</v>
      </c>
      <c r="D723" s="229" t="s">
        <v>175</v>
      </c>
      <c r="E723" s="230" t="s">
        <v>624</v>
      </c>
      <c r="F723" s="231" t="s">
        <v>625</v>
      </c>
      <c r="G723" s="232" t="s">
        <v>251</v>
      </c>
      <c r="H723" s="233">
        <v>190.58699999999999</v>
      </c>
      <c r="I723" s="234"/>
      <c r="J723" s="235">
        <f>ROUND(I723*H723,2)</f>
        <v>0</v>
      </c>
      <c r="K723" s="231" t="s">
        <v>179</v>
      </c>
      <c r="L723" s="45"/>
      <c r="M723" s="236" t="s">
        <v>1</v>
      </c>
      <c r="N723" s="237" t="s">
        <v>42</v>
      </c>
      <c r="O723" s="92"/>
      <c r="P723" s="238">
        <f>O723*H723</f>
        <v>0</v>
      </c>
      <c r="Q723" s="238">
        <v>0</v>
      </c>
      <c r="R723" s="238">
        <f>Q723*H723</f>
        <v>0</v>
      </c>
      <c r="S723" s="238">
        <v>0</v>
      </c>
      <c r="T723" s="239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40" t="s">
        <v>180</v>
      </c>
      <c r="AT723" s="240" t="s">
        <v>175</v>
      </c>
      <c r="AU723" s="240" t="s">
        <v>85</v>
      </c>
      <c r="AY723" s="18" t="s">
        <v>173</v>
      </c>
      <c r="BE723" s="241">
        <f>IF(N723="základní",J723,0)</f>
        <v>0</v>
      </c>
      <c r="BF723" s="241">
        <f>IF(N723="snížená",J723,0)</f>
        <v>0</v>
      </c>
      <c r="BG723" s="241">
        <f>IF(N723="zákl. přenesená",J723,0)</f>
        <v>0</v>
      </c>
      <c r="BH723" s="241">
        <f>IF(N723="sníž. přenesená",J723,0)</f>
        <v>0</v>
      </c>
      <c r="BI723" s="241">
        <f>IF(N723="nulová",J723,0)</f>
        <v>0</v>
      </c>
      <c r="BJ723" s="18" t="s">
        <v>21</v>
      </c>
      <c r="BK723" s="241">
        <f>ROUND(I723*H723,2)</f>
        <v>0</v>
      </c>
      <c r="BL723" s="18" t="s">
        <v>180</v>
      </c>
      <c r="BM723" s="240" t="s">
        <v>1768</v>
      </c>
    </row>
    <row r="724" s="2" customFormat="1">
      <c r="A724" s="39"/>
      <c r="B724" s="40"/>
      <c r="C724" s="41"/>
      <c r="D724" s="242" t="s">
        <v>182</v>
      </c>
      <c r="E724" s="41"/>
      <c r="F724" s="243" t="s">
        <v>627</v>
      </c>
      <c r="G724" s="41"/>
      <c r="H724" s="41"/>
      <c r="I724" s="244"/>
      <c r="J724" s="41"/>
      <c r="K724" s="41"/>
      <c r="L724" s="45"/>
      <c r="M724" s="245"/>
      <c r="N724" s="246"/>
      <c r="O724" s="92"/>
      <c r="P724" s="92"/>
      <c r="Q724" s="92"/>
      <c r="R724" s="92"/>
      <c r="S724" s="92"/>
      <c r="T724" s="93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182</v>
      </c>
      <c r="AU724" s="18" t="s">
        <v>85</v>
      </c>
    </row>
    <row r="725" s="2" customFormat="1">
      <c r="A725" s="39"/>
      <c r="B725" s="40"/>
      <c r="C725" s="41"/>
      <c r="D725" s="242" t="s">
        <v>197</v>
      </c>
      <c r="E725" s="41"/>
      <c r="F725" s="279" t="s">
        <v>1769</v>
      </c>
      <c r="G725" s="41"/>
      <c r="H725" s="41"/>
      <c r="I725" s="244"/>
      <c r="J725" s="41"/>
      <c r="K725" s="41"/>
      <c r="L725" s="45"/>
      <c r="M725" s="245"/>
      <c r="N725" s="246"/>
      <c r="O725" s="92"/>
      <c r="P725" s="92"/>
      <c r="Q725" s="92"/>
      <c r="R725" s="92"/>
      <c r="S725" s="92"/>
      <c r="T725" s="93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197</v>
      </c>
      <c r="AU725" s="18" t="s">
        <v>85</v>
      </c>
    </row>
    <row r="726" s="12" customFormat="1" ht="25.92" customHeight="1">
      <c r="A726" s="12"/>
      <c r="B726" s="213"/>
      <c r="C726" s="214"/>
      <c r="D726" s="215" t="s">
        <v>76</v>
      </c>
      <c r="E726" s="216" t="s">
        <v>634</v>
      </c>
      <c r="F726" s="216" t="s">
        <v>635</v>
      </c>
      <c r="G726" s="214"/>
      <c r="H726" s="214"/>
      <c r="I726" s="217"/>
      <c r="J726" s="218">
        <f>BK726</f>
        <v>0</v>
      </c>
      <c r="K726" s="214"/>
      <c r="L726" s="219"/>
      <c r="M726" s="220"/>
      <c r="N726" s="221"/>
      <c r="O726" s="221"/>
      <c r="P726" s="222">
        <f>P727</f>
        <v>0</v>
      </c>
      <c r="Q726" s="221"/>
      <c r="R726" s="222">
        <f>R727</f>
        <v>0.0070000000000000001</v>
      </c>
      <c r="S726" s="221"/>
      <c r="T726" s="223">
        <f>T727</f>
        <v>0</v>
      </c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R726" s="224" t="s">
        <v>85</v>
      </c>
      <c r="AT726" s="225" t="s">
        <v>76</v>
      </c>
      <c r="AU726" s="225" t="s">
        <v>77</v>
      </c>
      <c r="AY726" s="224" t="s">
        <v>173</v>
      </c>
      <c r="BK726" s="226">
        <f>BK727</f>
        <v>0</v>
      </c>
    </row>
    <row r="727" s="12" customFormat="1" ht="22.8" customHeight="1">
      <c r="A727" s="12"/>
      <c r="B727" s="213"/>
      <c r="C727" s="214"/>
      <c r="D727" s="215" t="s">
        <v>76</v>
      </c>
      <c r="E727" s="227" t="s">
        <v>636</v>
      </c>
      <c r="F727" s="227" t="s">
        <v>637</v>
      </c>
      <c r="G727" s="214"/>
      <c r="H727" s="214"/>
      <c r="I727" s="217"/>
      <c r="J727" s="228">
        <f>BK727</f>
        <v>0</v>
      </c>
      <c r="K727" s="214"/>
      <c r="L727" s="219"/>
      <c r="M727" s="220"/>
      <c r="N727" s="221"/>
      <c r="O727" s="221"/>
      <c r="P727" s="222">
        <f>SUM(P728:P758)</f>
        <v>0</v>
      </c>
      <c r="Q727" s="221"/>
      <c r="R727" s="222">
        <f>SUM(R728:R758)</f>
        <v>0.0070000000000000001</v>
      </c>
      <c r="S727" s="221"/>
      <c r="T727" s="223">
        <f>SUM(T728:T758)</f>
        <v>0</v>
      </c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R727" s="224" t="s">
        <v>85</v>
      </c>
      <c r="AT727" s="225" t="s">
        <v>76</v>
      </c>
      <c r="AU727" s="225" t="s">
        <v>21</v>
      </c>
      <c r="AY727" s="224" t="s">
        <v>173</v>
      </c>
      <c r="BK727" s="226">
        <f>SUM(BK728:BK758)</f>
        <v>0</v>
      </c>
    </row>
    <row r="728" s="2" customFormat="1">
      <c r="A728" s="39"/>
      <c r="B728" s="40"/>
      <c r="C728" s="229" t="s">
        <v>1121</v>
      </c>
      <c r="D728" s="229" t="s">
        <v>175</v>
      </c>
      <c r="E728" s="230" t="s">
        <v>639</v>
      </c>
      <c r="F728" s="231" t="s">
        <v>640</v>
      </c>
      <c r="G728" s="232" t="s">
        <v>178</v>
      </c>
      <c r="H728" s="233">
        <v>6.4000000000000004</v>
      </c>
      <c r="I728" s="234"/>
      <c r="J728" s="235">
        <f>ROUND(I728*H728,2)</f>
        <v>0</v>
      </c>
      <c r="K728" s="231" t="s">
        <v>179</v>
      </c>
      <c r="L728" s="45"/>
      <c r="M728" s="236" t="s">
        <v>1</v>
      </c>
      <c r="N728" s="237" t="s">
        <v>42</v>
      </c>
      <c r="O728" s="92"/>
      <c r="P728" s="238">
        <f>O728*H728</f>
        <v>0</v>
      </c>
      <c r="Q728" s="238">
        <v>0</v>
      </c>
      <c r="R728" s="238">
        <f>Q728*H728</f>
        <v>0</v>
      </c>
      <c r="S728" s="238">
        <v>0</v>
      </c>
      <c r="T728" s="239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40" t="s">
        <v>294</v>
      </c>
      <c r="AT728" s="240" t="s">
        <v>175</v>
      </c>
      <c r="AU728" s="240" t="s">
        <v>85</v>
      </c>
      <c r="AY728" s="18" t="s">
        <v>173</v>
      </c>
      <c r="BE728" s="241">
        <f>IF(N728="základní",J728,0)</f>
        <v>0</v>
      </c>
      <c r="BF728" s="241">
        <f>IF(N728="snížená",J728,0)</f>
        <v>0</v>
      </c>
      <c r="BG728" s="241">
        <f>IF(N728="zákl. přenesená",J728,0)</f>
        <v>0</v>
      </c>
      <c r="BH728" s="241">
        <f>IF(N728="sníž. přenesená",J728,0)</f>
        <v>0</v>
      </c>
      <c r="BI728" s="241">
        <f>IF(N728="nulová",J728,0)</f>
        <v>0</v>
      </c>
      <c r="BJ728" s="18" t="s">
        <v>21</v>
      </c>
      <c r="BK728" s="241">
        <f>ROUND(I728*H728,2)</f>
        <v>0</v>
      </c>
      <c r="BL728" s="18" t="s">
        <v>294</v>
      </c>
      <c r="BM728" s="240" t="s">
        <v>1770</v>
      </c>
    </row>
    <row r="729" s="2" customFormat="1">
      <c r="A729" s="39"/>
      <c r="B729" s="40"/>
      <c r="C729" s="41"/>
      <c r="D729" s="242" t="s">
        <v>182</v>
      </c>
      <c r="E729" s="41"/>
      <c r="F729" s="243" t="s">
        <v>642</v>
      </c>
      <c r="G729" s="41"/>
      <c r="H729" s="41"/>
      <c r="I729" s="244"/>
      <c r="J729" s="41"/>
      <c r="K729" s="41"/>
      <c r="L729" s="45"/>
      <c r="M729" s="245"/>
      <c r="N729" s="246"/>
      <c r="O729" s="92"/>
      <c r="P729" s="92"/>
      <c r="Q729" s="92"/>
      <c r="R729" s="92"/>
      <c r="S729" s="92"/>
      <c r="T729" s="93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182</v>
      </c>
      <c r="AU729" s="18" t="s">
        <v>85</v>
      </c>
    </row>
    <row r="730" s="13" customFormat="1">
      <c r="A730" s="13"/>
      <c r="B730" s="247"/>
      <c r="C730" s="248"/>
      <c r="D730" s="242" t="s">
        <v>184</v>
      </c>
      <c r="E730" s="249" t="s">
        <v>1</v>
      </c>
      <c r="F730" s="250" t="s">
        <v>1771</v>
      </c>
      <c r="G730" s="248"/>
      <c r="H730" s="249" t="s">
        <v>1</v>
      </c>
      <c r="I730" s="251"/>
      <c r="J730" s="248"/>
      <c r="K730" s="248"/>
      <c r="L730" s="252"/>
      <c r="M730" s="253"/>
      <c r="N730" s="254"/>
      <c r="O730" s="254"/>
      <c r="P730" s="254"/>
      <c r="Q730" s="254"/>
      <c r="R730" s="254"/>
      <c r="S730" s="254"/>
      <c r="T730" s="255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56" t="s">
        <v>184</v>
      </c>
      <c r="AU730" s="256" t="s">
        <v>85</v>
      </c>
      <c r="AV730" s="13" t="s">
        <v>21</v>
      </c>
      <c r="AW730" s="13" t="s">
        <v>34</v>
      </c>
      <c r="AX730" s="13" t="s">
        <v>77</v>
      </c>
      <c r="AY730" s="256" t="s">
        <v>173</v>
      </c>
    </row>
    <row r="731" s="14" customFormat="1">
      <c r="A731" s="14"/>
      <c r="B731" s="257"/>
      <c r="C731" s="258"/>
      <c r="D731" s="242" t="s">
        <v>184</v>
      </c>
      <c r="E731" s="259" t="s">
        <v>1</v>
      </c>
      <c r="F731" s="260" t="s">
        <v>1409</v>
      </c>
      <c r="G731" s="258"/>
      <c r="H731" s="261">
        <v>6.4000000000000004</v>
      </c>
      <c r="I731" s="262"/>
      <c r="J731" s="258"/>
      <c r="K731" s="258"/>
      <c r="L731" s="263"/>
      <c r="M731" s="264"/>
      <c r="N731" s="265"/>
      <c r="O731" s="265"/>
      <c r="P731" s="265"/>
      <c r="Q731" s="265"/>
      <c r="R731" s="265"/>
      <c r="S731" s="265"/>
      <c r="T731" s="266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67" t="s">
        <v>184</v>
      </c>
      <c r="AU731" s="267" t="s">
        <v>85</v>
      </c>
      <c r="AV731" s="14" t="s">
        <v>85</v>
      </c>
      <c r="AW731" s="14" t="s">
        <v>34</v>
      </c>
      <c r="AX731" s="14" t="s">
        <v>77</v>
      </c>
      <c r="AY731" s="267" t="s">
        <v>173</v>
      </c>
    </row>
    <row r="732" s="15" customFormat="1">
      <c r="A732" s="15"/>
      <c r="B732" s="268"/>
      <c r="C732" s="269"/>
      <c r="D732" s="242" t="s">
        <v>184</v>
      </c>
      <c r="E732" s="270" t="s">
        <v>1</v>
      </c>
      <c r="F732" s="271" t="s">
        <v>187</v>
      </c>
      <c r="G732" s="269"/>
      <c r="H732" s="272">
        <v>6.4000000000000004</v>
      </c>
      <c r="I732" s="273"/>
      <c r="J732" s="269"/>
      <c r="K732" s="269"/>
      <c r="L732" s="274"/>
      <c r="M732" s="275"/>
      <c r="N732" s="276"/>
      <c r="O732" s="276"/>
      <c r="P732" s="276"/>
      <c r="Q732" s="276"/>
      <c r="R732" s="276"/>
      <c r="S732" s="276"/>
      <c r="T732" s="277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78" t="s">
        <v>184</v>
      </c>
      <c r="AU732" s="278" t="s">
        <v>85</v>
      </c>
      <c r="AV732" s="15" t="s">
        <v>180</v>
      </c>
      <c r="AW732" s="15" t="s">
        <v>34</v>
      </c>
      <c r="AX732" s="15" t="s">
        <v>21</v>
      </c>
      <c r="AY732" s="278" t="s">
        <v>173</v>
      </c>
    </row>
    <row r="733" s="2" customFormat="1" ht="16.5" customHeight="1">
      <c r="A733" s="39"/>
      <c r="B733" s="40"/>
      <c r="C733" s="291" t="s">
        <v>1156</v>
      </c>
      <c r="D733" s="291" t="s">
        <v>295</v>
      </c>
      <c r="E733" s="292" t="s">
        <v>648</v>
      </c>
      <c r="F733" s="293" t="s">
        <v>649</v>
      </c>
      <c r="G733" s="294" t="s">
        <v>251</v>
      </c>
      <c r="H733" s="295">
        <v>0.002</v>
      </c>
      <c r="I733" s="296"/>
      <c r="J733" s="297">
        <f>ROUND(I733*H733,2)</f>
        <v>0</v>
      </c>
      <c r="K733" s="293" t="s">
        <v>179</v>
      </c>
      <c r="L733" s="298"/>
      <c r="M733" s="299" t="s">
        <v>1</v>
      </c>
      <c r="N733" s="300" t="s">
        <v>42</v>
      </c>
      <c r="O733" s="92"/>
      <c r="P733" s="238">
        <f>O733*H733</f>
        <v>0</v>
      </c>
      <c r="Q733" s="238">
        <v>1</v>
      </c>
      <c r="R733" s="238">
        <f>Q733*H733</f>
        <v>0.002</v>
      </c>
      <c r="S733" s="238">
        <v>0</v>
      </c>
      <c r="T733" s="239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40" t="s">
        <v>410</v>
      </c>
      <c r="AT733" s="240" t="s">
        <v>295</v>
      </c>
      <c r="AU733" s="240" t="s">
        <v>85</v>
      </c>
      <c r="AY733" s="18" t="s">
        <v>173</v>
      </c>
      <c r="BE733" s="241">
        <f>IF(N733="základní",J733,0)</f>
        <v>0</v>
      </c>
      <c r="BF733" s="241">
        <f>IF(N733="snížená",J733,0)</f>
        <v>0</v>
      </c>
      <c r="BG733" s="241">
        <f>IF(N733="zákl. přenesená",J733,0)</f>
        <v>0</v>
      </c>
      <c r="BH733" s="241">
        <f>IF(N733="sníž. přenesená",J733,0)</f>
        <v>0</v>
      </c>
      <c r="BI733" s="241">
        <f>IF(N733="nulová",J733,0)</f>
        <v>0</v>
      </c>
      <c r="BJ733" s="18" t="s">
        <v>21</v>
      </c>
      <c r="BK733" s="241">
        <f>ROUND(I733*H733,2)</f>
        <v>0</v>
      </c>
      <c r="BL733" s="18" t="s">
        <v>294</v>
      </c>
      <c r="BM733" s="240" t="s">
        <v>1772</v>
      </c>
    </row>
    <row r="734" s="2" customFormat="1">
      <c r="A734" s="39"/>
      <c r="B734" s="40"/>
      <c r="C734" s="41"/>
      <c r="D734" s="242" t="s">
        <v>182</v>
      </c>
      <c r="E734" s="41"/>
      <c r="F734" s="243" t="s">
        <v>649</v>
      </c>
      <c r="G734" s="41"/>
      <c r="H734" s="41"/>
      <c r="I734" s="244"/>
      <c r="J734" s="41"/>
      <c r="K734" s="41"/>
      <c r="L734" s="45"/>
      <c r="M734" s="245"/>
      <c r="N734" s="246"/>
      <c r="O734" s="92"/>
      <c r="P734" s="92"/>
      <c r="Q734" s="92"/>
      <c r="R734" s="92"/>
      <c r="S734" s="92"/>
      <c r="T734" s="93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182</v>
      </c>
      <c r="AU734" s="18" t="s">
        <v>85</v>
      </c>
    </row>
    <row r="735" s="2" customFormat="1">
      <c r="A735" s="39"/>
      <c r="B735" s="40"/>
      <c r="C735" s="41"/>
      <c r="D735" s="242" t="s">
        <v>197</v>
      </c>
      <c r="E735" s="41"/>
      <c r="F735" s="279" t="s">
        <v>1773</v>
      </c>
      <c r="G735" s="41"/>
      <c r="H735" s="41"/>
      <c r="I735" s="244"/>
      <c r="J735" s="41"/>
      <c r="K735" s="41"/>
      <c r="L735" s="45"/>
      <c r="M735" s="245"/>
      <c r="N735" s="246"/>
      <c r="O735" s="92"/>
      <c r="P735" s="92"/>
      <c r="Q735" s="92"/>
      <c r="R735" s="92"/>
      <c r="S735" s="92"/>
      <c r="T735" s="93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197</v>
      </c>
      <c r="AU735" s="18" t="s">
        <v>85</v>
      </c>
    </row>
    <row r="736" s="14" customFormat="1">
      <c r="A736" s="14"/>
      <c r="B736" s="257"/>
      <c r="C736" s="258"/>
      <c r="D736" s="242" t="s">
        <v>184</v>
      </c>
      <c r="E736" s="259" t="s">
        <v>1</v>
      </c>
      <c r="F736" s="260" t="s">
        <v>1774</v>
      </c>
      <c r="G736" s="258"/>
      <c r="H736" s="261">
        <v>0.002</v>
      </c>
      <c r="I736" s="262"/>
      <c r="J736" s="258"/>
      <c r="K736" s="258"/>
      <c r="L736" s="263"/>
      <c r="M736" s="264"/>
      <c r="N736" s="265"/>
      <c r="O736" s="265"/>
      <c r="P736" s="265"/>
      <c r="Q736" s="265"/>
      <c r="R736" s="265"/>
      <c r="S736" s="265"/>
      <c r="T736" s="266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7" t="s">
        <v>184</v>
      </c>
      <c r="AU736" s="267" t="s">
        <v>85</v>
      </c>
      <c r="AV736" s="14" t="s">
        <v>85</v>
      </c>
      <c r="AW736" s="14" t="s">
        <v>34</v>
      </c>
      <c r="AX736" s="14" t="s">
        <v>77</v>
      </c>
      <c r="AY736" s="267" t="s">
        <v>173</v>
      </c>
    </row>
    <row r="737" s="15" customFormat="1">
      <c r="A737" s="15"/>
      <c r="B737" s="268"/>
      <c r="C737" s="269"/>
      <c r="D737" s="242" t="s">
        <v>184</v>
      </c>
      <c r="E737" s="270" t="s">
        <v>1</v>
      </c>
      <c r="F737" s="271" t="s">
        <v>187</v>
      </c>
      <c r="G737" s="269"/>
      <c r="H737" s="272">
        <v>0.002</v>
      </c>
      <c r="I737" s="273"/>
      <c r="J737" s="269"/>
      <c r="K737" s="269"/>
      <c r="L737" s="274"/>
      <c r="M737" s="275"/>
      <c r="N737" s="276"/>
      <c r="O737" s="276"/>
      <c r="P737" s="276"/>
      <c r="Q737" s="276"/>
      <c r="R737" s="276"/>
      <c r="S737" s="276"/>
      <c r="T737" s="277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78" t="s">
        <v>184</v>
      </c>
      <c r="AU737" s="278" t="s">
        <v>85</v>
      </c>
      <c r="AV737" s="15" t="s">
        <v>180</v>
      </c>
      <c r="AW737" s="15" t="s">
        <v>34</v>
      </c>
      <c r="AX737" s="15" t="s">
        <v>21</v>
      </c>
      <c r="AY737" s="278" t="s">
        <v>173</v>
      </c>
    </row>
    <row r="738" s="2" customFormat="1">
      <c r="A738" s="39"/>
      <c r="B738" s="40"/>
      <c r="C738" s="229" t="s">
        <v>1233</v>
      </c>
      <c r="D738" s="229" t="s">
        <v>175</v>
      </c>
      <c r="E738" s="230" t="s">
        <v>654</v>
      </c>
      <c r="F738" s="231" t="s">
        <v>655</v>
      </c>
      <c r="G738" s="232" t="s">
        <v>178</v>
      </c>
      <c r="H738" s="233">
        <v>12.800000000000001</v>
      </c>
      <c r="I738" s="234"/>
      <c r="J738" s="235">
        <f>ROUND(I738*H738,2)</f>
        <v>0</v>
      </c>
      <c r="K738" s="231" t="s">
        <v>179</v>
      </c>
      <c r="L738" s="45"/>
      <c r="M738" s="236" t="s">
        <v>1</v>
      </c>
      <c r="N738" s="237" t="s">
        <v>42</v>
      </c>
      <c r="O738" s="92"/>
      <c r="P738" s="238">
        <f>O738*H738</f>
        <v>0</v>
      </c>
      <c r="Q738" s="238">
        <v>0</v>
      </c>
      <c r="R738" s="238">
        <f>Q738*H738</f>
        <v>0</v>
      </c>
      <c r="S738" s="238">
        <v>0</v>
      </c>
      <c r="T738" s="239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40" t="s">
        <v>294</v>
      </c>
      <c r="AT738" s="240" t="s">
        <v>175</v>
      </c>
      <c r="AU738" s="240" t="s">
        <v>85</v>
      </c>
      <c r="AY738" s="18" t="s">
        <v>173</v>
      </c>
      <c r="BE738" s="241">
        <f>IF(N738="základní",J738,0)</f>
        <v>0</v>
      </c>
      <c r="BF738" s="241">
        <f>IF(N738="snížená",J738,0)</f>
        <v>0</v>
      </c>
      <c r="BG738" s="241">
        <f>IF(N738="zákl. přenesená",J738,0)</f>
        <v>0</v>
      </c>
      <c r="BH738" s="241">
        <f>IF(N738="sníž. přenesená",J738,0)</f>
        <v>0</v>
      </c>
      <c r="BI738" s="241">
        <f>IF(N738="nulová",J738,0)</f>
        <v>0</v>
      </c>
      <c r="BJ738" s="18" t="s">
        <v>21</v>
      </c>
      <c r="BK738" s="241">
        <f>ROUND(I738*H738,2)</f>
        <v>0</v>
      </c>
      <c r="BL738" s="18" t="s">
        <v>294</v>
      </c>
      <c r="BM738" s="240" t="s">
        <v>1775</v>
      </c>
    </row>
    <row r="739" s="2" customFormat="1">
      <c r="A739" s="39"/>
      <c r="B739" s="40"/>
      <c r="C739" s="41"/>
      <c r="D739" s="242" t="s">
        <v>182</v>
      </c>
      <c r="E739" s="41"/>
      <c r="F739" s="243" t="s">
        <v>657</v>
      </c>
      <c r="G739" s="41"/>
      <c r="H739" s="41"/>
      <c r="I739" s="244"/>
      <c r="J739" s="41"/>
      <c r="K739" s="41"/>
      <c r="L739" s="45"/>
      <c r="M739" s="245"/>
      <c r="N739" s="246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182</v>
      </c>
      <c r="AU739" s="18" t="s">
        <v>85</v>
      </c>
    </row>
    <row r="740" s="14" customFormat="1">
      <c r="A740" s="14"/>
      <c r="B740" s="257"/>
      <c r="C740" s="258"/>
      <c r="D740" s="242" t="s">
        <v>184</v>
      </c>
      <c r="E740" s="259" t="s">
        <v>1</v>
      </c>
      <c r="F740" s="260" t="s">
        <v>1776</v>
      </c>
      <c r="G740" s="258"/>
      <c r="H740" s="261">
        <v>12.800000000000001</v>
      </c>
      <c r="I740" s="262"/>
      <c r="J740" s="258"/>
      <c r="K740" s="258"/>
      <c r="L740" s="263"/>
      <c r="M740" s="264"/>
      <c r="N740" s="265"/>
      <c r="O740" s="265"/>
      <c r="P740" s="265"/>
      <c r="Q740" s="265"/>
      <c r="R740" s="265"/>
      <c r="S740" s="265"/>
      <c r="T740" s="266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67" t="s">
        <v>184</v>
      </c>
      <c r="AU740" s="267" t="s">
        <v>85</v>
      </c>
      <c r="AV740" s="14" t="s">
        <v>85</v>
      </c>
      <c r="AW740" s="14" t="s">
        <v>34</v>
      </c>
      <c r="AX740" s="14" t="s">
        <v>77</v>
      </c>
      <c r="AY740" s="267" t="s">
        <v>173</v>
      </c>
    </row>
    <row r="741" s="15" customFormat="1">
      <c r="A741" s="15"/>
      <c r="B741" s="268"/>
      <c r="C741" s="269"/>
      <c r="D741" s="242" t="s">
        <v>184</v>
      </c>
      <c r="E741" s="270" t="s">
        <v>1</v>
      </c>
      <c r="F741" s="271" t="s">
        <v>187</v>
      </c>
      <c r="G741" s="269"/>
      <c r="H741" s="272">
        <v>12.800000000000001</v>
      </c>
      <c r="I741" s="273"/>
      <c r="J741" s="269"/>
      <c r="K741" s="269"/>
      <c r="L741" s="274"/>
      <c r="M741" s="275"/>
      <c r="N741" s="276"/>
      <c r="O741" s="276"/>
      <c r="P741" s="276"/>
      <c r="Q741" s="276"/>
      <c r="R741" s="276"/>
      <c r="S741" s="276"/>
      <c r="T741" s="277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78" t="s">
        <v>184</v>
      </c>
      <c r="AU741" s="278" t="s">
        <v>85</v>
      </c>
      <c r="AV741" s="15" t="s">
        <v>180</v>
      </c>
      <c r="AW741" s="15" t="s">
        <v>34</v>
      </c>
      <c r="AX741" s="15" t="s">
        <v>21</v>
      </c>
      <c r="AY741" s="278" t="s">
        <v>173</v>
      </c>
    </row>
    <row r="742" s="2" customFormat="1" ht="16.5" customHeight="1">
      <c r="A742" s="39"/>
      <c r="B742" s="40"/>
      <c r="C742" s="291" t="s">
        <v>1228</v>
      </c>
      <c r="D742" s="291" t="s">
        <v>295</v>
      </c>
      <c r="E742" s="292" t="s">
        <v>660</v>
      </c>
      <c r="F742" s="293" t="s">
        <v>661</v>
      </c>
      <c r="G742" s="294" t="s">
        <v>251</v>
      </c>
      <c r="H742" s="295">
        <v>0.0050000000000000001</v>
      </c>
      <c r="I742" s="296"/>
      <c r="J742" s="297">
        <f>ROUND(I742*H742,2)</f>
        <v>0</v>
      </c>
      <c r="K742" s="293" t="s">
        <v>179</v>
      </c>
      <c r="L742" s="298"/>
      <c r="M742" s="299" t="s">
        <v>1</v>
      </c>
      <c r="N742" s="300" t="s">
        <v>42</v>
      </c>
      <c r="O742" s="92"/>
      <c r="P742" s="238">
        <f>O742*H742</f>
        <v>0</v>
      </c>
      <c r="Q742" s="238">
        <v>1</v>
      </c>
      <c r="R742" s="238">
        <f>Q742*H742</f>
        <v>0.0050000000000000001</v>
      </c>
      <c r="S742" s="238">
        <v>0</v>
      </c>
      <c r="T742" s="239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40" t="s">
        <v>410</v>
      </c>
      <c r="AT742" s="240" t="s">
        <v>295</v>
      </c>
      <c r="AU742" s="240" t="s">
        <v>85</v>
      </c>
      <c r="AY742" s="18" t="s">
        <v>173</v>
      </c>
      <c r="BE742" s="241">
        <f>IF(N742="základní",J742,0)</f>
        <v>0</v>
      </c>
      <c r="BF742" s="241">
        <f>IF(N742="snížená",J742,0)</f>
        <v>0</v>
      </c>
      <c r="BG742" s="241">
        <f>IF(N742="zákl. přenesená",J742,0)</f>
        <v>0</v>
      </c>
      <c r="BH742" s="241">
        <f>IF(N742="sníž. přenesená",J742,0)</f>
        <v>0</v>
      </c>
      <c r="BI742" s="241">
        <f>IF(N742="nulová",J742,0)</f>
        <v>0</v>
      </c>
      <c r="BJ742" s="18" t="s">
        <v>21</v>
      </c>
      <c r="BK742" s="241">
        <f>ROUND(I742*H742,2)</f>
        <v>0</v>
      </c>
      <c r="BL742" s="18" t="s">
        <v>294</v>
      </c>
      <c r="BM742" s="240" t="s">
        <v>1777</v>
      </c>
    </row>
    <row r="743" s="2" customFormat="1">
      <c r="A743" s="39"/>
      <c r="B743" s="40"/>
      <c r="C743" s="41"/>
      <c r="D743" s="242" t="s">
        <v>182</v>
      </c>
      <c r="E743" s="41"/>
      <c r="F743" s="243" t="s">
        <v>661</v>
      </c>
      <c r="G743" s="41"/>
      <c r="H743" s="41"/>
      <c r="I743" s="244"/>
      <c r="J743" s="41"/>
      <c r="K743" s="41"/>
      <c r="L743" s="45"/>
      <c r="M743" s="245"/>
      <c r="N743" s="246"/>
      <c r="O743" s="92"/>
      <c r="P743" s="92"/>
      <c r="Q743" s="92"/>
      <c r="R743" s="92"/>
      <c r="S743" s="92"/>
      <c r="T743" s="93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182</v>
      </c>
      <c r="AU743" s="18" t="s">
        <v>85</v>
      </c>
    </row>
    <row r="744" s="2" customFormat="1">
      <c r="A744" s="39"/>
      <c r="B744" s="40"/>
      <c r="C744" s="41"/>
      <c r="D744" s="242" t="s">
        <v>197</v>
      </c>
      <c r="E744" s="41"/>
      <c r="F744" s="279" t="s">
        <v>1778</v>
      </c>
      <c r="G744" s="41"/>
      <c r="H744" s="41"/>
      <c r="I744" s="244"/>
      <c r="J744" s="41"/>
      <c r="K744" s="41"/>
      <c r="L744" s="45"/>
      <c r="M744" s="245"/>
      <c r="N744" s="246"/>
      <c r="O744" s="92"/>
      <c r="P744" s="92"/>
      <c r="Q744" s="92"/>
      <c r="R744" s="92"/>
      <c r="S744" s="92"/>
      <c r="T744" s="93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197</v>
      </c>
      <c r="AU744" s="18" t="s">
        <v>85</v>
      </c>
    </row>
    <row r="745" s="14" customFormat="1">
      <c r="A745" s="14"/>
      <c r="B745" s="257"/>
      <c r="C745" s="258"/>
      <c r="D745" s="242" t="s">
        <v>184</v>
      </c>
      <c r="E745" s="259" t="s">
        <v>1</v>
      </c>
      <c r="F745" s="260" t="s">
        <v>1779</v>
      </c>
      <c r="G745" s="258"/>
      <c r="H745" s="261">
        <v>0.0050000000000000001</v>
      </c>
      <c r="I745" s="262"/>
      <c r="J745" s="258"/>
      <c r="K745" s="258"/>
      <c r="L745" s="263"/>
      <c r="M745" s="264"/>
      <c r="N745" s="265"/>
      <c r="O745" s="265"/>
      <c r="P745" s="265"/>
      <c r="Q745" s="265"/>
      <c r="R745" s="265"/>
      <c r="S745" s="265"/>
      <c r="T745" s="266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67" t="s">
        <v>184</v>
      </c>
      <c r="AU745" s="267" t="s">
        <v>85</v>
      </c>
      <c r="AV745" s="14" t="s">
        <v>85</v>
      </c>
      <c r="AW745" s="14" t="s">
        <v>34</v>
      </c>
      <c r="AX745" s="14" t="s">
        <v>77</v>
      </c>
      <c r="AY745" s="267" t="s">
        <v>173</v>
      </c>
    </row>
    <row r="746" s="15" customFormat="1">
      <c r="A746" s="15"/>
      <c r="B746" s="268"/>
      <c r="C746" s="269"/>
      <c r="D746" s="242" t="s">
        <v>184</v>
      </c>
      <c r="E746" s="270" t="s">
        <v>1</v>
      </c>
      <c r="F746" s="271" t="s">
        <v>187</v>
      </c>
      <c r="G746" s="269"/>
      <c r="H746" s="272">
        <v>0.0050000000000000001</v>
      </c>
      <c r="I746" s="273"/>
      <c r="J746" s="269"/>
      <c r="K746" s="269"/>
      <c r="L746" s="274"/>
      <c r="M746" s="275"/>
      <c r="N746" s="276"/>
      <c r="O746" s="276"/>
      <c r="P746" s="276"/>
      <c r="Q746" s="276"/>
      <c r="R746" s="276"/>
      <c r="S746" s="276"/>
      <c r="T746" s="277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78" t="s">
        <v>184</v>
      </c>
      <c r="AU746" s="278" t="s">
        <v>85</v>
      </c>
      <c r="AV746" s="15" t="s">
        <v>180</v>
      </c>
      <c r="AW746" s="15" t="s">
        <v>34</v>
      </c>
      <c r="AX746" s="15" t="s">
        <v>21</v>
      </c>
      <c r="AY746" s="278" t="s">
        <v>173</v>
      </c>
    </row>
    <row r="747" s="2" customFormat="1" ht="33" customHeight="1">
      <c r="A747" s="39"/>
      <c r="B747" s="40"/>
      <c r="C747" s="229" t="s">
        <v>1226</v>
      </c>
      <c r="D747" s="229" t="s">
        <v>175</v>
      </c>
      <c r="E747" s="230" t="s">
        <v>1780</v>
      </c>
      <c r="F747" s="231" t="s">
        <v>1781</v>
      </c>
      <c r="G747" s="232" t="s">
        <v>178</v>
      </c>
      <c r="H747" s="233">
        <v>89.599999999999994</v>
      </c>
      <c r="I747" s="234"/>
      <c r="J747" s="235">
        <f>ROUND(I747*H747,2)</f>
        <v>0</v>
      </c>
      <c r="K747" s="231" t="s">
        <v>1</v>
      </c>
      <c r="L747" s="45"/>
      <c r="M747" s="236" t="s">
        <v>1</v>
      </c>
      <c r="N747" s="237" t="s">
        <v>42</v>
      </c>
      <c r="O747" s="92"/>
      <c r="P747" s="238">
        <f>O747*H747</f>
        <v>0</v>
      </c>
      <c r="Q747" s="238">
        <v>0</v>
      </c>
      <c r="R747" s="238">
        <f>Q747*H747</f>
        <v>0</v>
      </c>
      <c r="S747" s="238">
        <v>0</v>
      </c>
      <c r="T747" s="239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40" t="s">
        <v>294</v>
      </c>
      <c r="AT747" s="240" t="s">
        <v>175</v>
      </c>
      <c r="AU747" s="240" t="s">
        <v>85</v>
      </c>
      <c r="AY747" s="18" t="s">
        <v>173</v>
      </c>
      <c r="BE747" s="241">
        <f>IF(N747="základní",J747,0)</f>
        <v>0</v>
      </c>
      <c r="BF747" s="241">
        <f>IF(N747="snížená",J747,0)</f>
        <v>0</v>
      </c>
      <c r="BG747" s="241">
        <f>IF(N747="zákl. přenesená",J747,0)</f>
        <v>0</v>
      </c>
      <c r="BH747" s="241">
        <f>IF(N747="sníž. přenesená",J747,0)</f>
        <v>0</v>
      </c>
      <c r="BI747" s="241">
        <f>IF(N747="nulová",J747,0)</f>
        <v>0</v>
      </c>
      <c r="BJ747" s="18" t="s">
        <v>21</v>
      </c>
      <c r="BK747" s="241">
        <f>ROUND(I747*H747,2)</f>
        <v>0</v>
      </c>
      <c r="BL747" s="18" t="s">
        <v>294</v>
      </c>
      <c r="BM747" s="240" t="s">
        <v>1782</v>
      </c>
    </row>
    <row r="748" s="2" customFormat="1">
      <c r="A748" s="39"/>
      <c r="B748" s="40"/>
      <c r="C748" s="41"/>
      <c r="D748" s="242" t="s">
        <v>182</v>
      </c>
      <c r="E748" s="41"/>
      <c r="F748" s="243" t="s">
        <v>1781</v>
      </c>
      <c r="G748" s="41"/>
      <c r="H748" s="41"/>
      <c r="I748" s="244"/>
      <c r="J748" s="41"/>
      <c r="K748" s="41"/>
      <c r="L748" s="45"/>
      <c r="M748" s="245"/>
      <c r="N748" s="246"/>
      <c r="O748" s="92"/>
      <c r="P748" s="92"/>
      <c r="Q748" s="92"/>
      <c r="R748" s="92"/>
      <c r="S748" s="92"/>
      <c r="T748" s="93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182</v>
      </c>
      <c r="AU748" s="18" t="s">
        <v>85</v>
      </c>
    </row>
    <row r="749" s="13" customFormat="1">
      <c r="A749" s="13"/>
      <c r="B749" s="247"/>
      <c r="C749" s="248"/>
      <c r="D749" s="242" t="s">
        <v>184</v>
      </c>
      <c r="E749" s="249" t="s">
        <v>1</v>
      </c>
      <c r="F749" s="250" t="s">
        <v>1783</v>
      </c>
      <c r="G749" s="248"/>
      <c r="H749" s="249" t="s">
        <v>1</v>
      </c>
      <c r="I749" s="251"/>
      <c r="J749" s="248"/>
      <c r="K749" s="248"/>
      <c r="L749" s="252"/>
      <c r="M749" s="253"/>
      <c r="N749" s="254"/>
      <c r="O749" s="254"/>
      <c r="P749" s="254"/>
      <c r="Q749" s="254"/>
      <c r="R749" s="254"/>
      <c r="S749" s="254"/>
      <c r="T749" s="255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56" t="s">
        <v>184</v>
      </c>
      <c r="AU749" s="256" t="s">
        <v>85</v>
      </c>
      <c r="AV749" s="13" t="s">
        <v>21</v>
      </c>
      <c r="AW749" s="13" t="s">
        <v>34</v>
      </c>
      <c r="AX749" s="13" t="s">
        <v>77</v>
      </c>
      <c r="AY749" s="256" t="s">
        <v>173</v>
      </c>
    </row>
    <row r="750" s="14" customFormat="1">
      <c r="A750" s="14"/>
      <c r="B750" s="257"/>
      <c r="C750" s="258"/>
      <c r="D750" s="242" t="s">
        <v>184</v>
      </c>
      <c r="E750" s="259" t="s">
        <v>1</v>
      </c>
      <c r="F750" s="260" t="s">
        <v>1784</v>
      </c>
      <c r="G750" s="258"/>
      <c r="H750" s="261">
        <v>89.599999999999994</v>
      </c>
      <c r="I750" s="262"/>
      <c r="J750" s="258"/>
      <c r="K750" s="258"/>
      <c r="L750" s="263"/>
      <c r="M750" s="264"/>
      <c r="N750" s="265"/>
      <c r="O750" s="265"/>
      <c r="P750" s="265"/>
      <c r="Q750" s="265"/>
      <c r="R750" s="265"/>
      <c r="S750" s="265"/>
      <c r="T750" s="266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67" t="s">
        <v>184</v>
      </c>
      <c r="AU750" s="267" t="s">
        <v>85</v>
      </c>
      <c r="AV750" s="14" t="s">
        <v>85</v>
      </c>
      <c r="AW750" s="14" t="s">
        <v>34</v>
      </c>
      <c r="AX750" s="14" t="s">
        <v>77</v>
      </c>
      <c r="AY750" s="267" t="s">
        <v>173</v>
      </c>
    </row>
    <row r="751" s="15" customFormat="1">
      <c r="A751" s="15"/>
      <c r="B751" s="268"/>
      <c r="C751" s="269"/>
      <c r="D751" s="242" t="s">
        <v>184</v>
      </c>
      <c r="E751" s="270" t="s">
        <v>1</v>
      </c>
      <c r="F751" s="271" t="s">
        <v>187</v>
      </c>
      <c r="G751" s="269"/>
      <c r="H751" s="272">
        <v>89.599999999999994</v>
      </c>
      <c r="I751" s="273"/>
      <c r="J751" s="269"/>
      <c r="K751" s="269"/>
      <c r="L751" s="274"/>
      <c r="M751" s="275"/>
      <c r="N751" s="276"/>
      <c r="O751" s="276"/>
      <c r="P751" s="276"/>
      <c r="Q751" s="276"/>
      <c r="R751" s="276"/>
      <c r="S751" s="276"/>
      <c r="T751" s="277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78" t="s">
        <v>184</v>
      </c>
      <c r="AU751" s="278" t="s">
        <v>85</v>
      </c>
      <c r="AV751" s="15" t="s">
        <v>180</v>
      </c>
      <c r="AW751" s="15" t="s">
        <v>34</v>
      </c>
      <c r="AX751" s="15" t="s">
        <v>21</v>
      </c>
      <c r="AY751" s="278" t="s">
        <v>173</v>
      </c>
    </row>
    <row r="752" s="2" customFormat="1" ht="33" customHeight="1">
      <c r="A752" s="39"/>
      <c r="B752" s="40"/>
      <c r="C752" s="229" t="s">
        <v>1262</v>
      </c>
      <c r="D752" s="229" t="s">
        <v>175</v>
      </c>
      <c r="E752" s="230" t="s">
        <v>1785</v>
      </c>
      <c r="F752" s="231" t="s">
        <v>1786</v>
      </c>
      <c r="G752" s="232" t="s">
        <v>194</v>
      </c>
      <c r="H752" s="233">
        <v>10.699999999999999</v>
      </c>
      <c r="I752" s="234"/>
      <c r="J752" s="235">
        <f>ROUND(I752*H752,2)</f>
        <v>0</v>
      </c>
      <c r="K752" s="231" t="s">
        <v>1</v>
      </c>
      <c r="L752" s="45"/>
      <c r="M752" s="236" t="s">
        <v>1</v>
      </c>
      <c r="N752" s="237" t="s">
        <v>42</v>
      </c>
      <c r="O752" s="92"/>
      <c r="P752" s="238">
        <f>O752*H752</f>
        <v>0</v>
      </c>
      <c r="Q752" s="238">
        <v>0</v>
      </c>
      <c r="R752" s="238">
        <f>Q752*H752</f>
        <v>0</v>
      </c>
      <c r="S752" s="238">
        <v>0</v>
      </c>
      <c r="T752" s="239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40" t="s">
        <v>294</v>
      </c>
      <c r="AT752" s="240" t="s">
        <v>175</v>
      </c>
      <c r="AU752" s="240" t="s">
        <v>85</v>
      </c>
      <c r="AY752" s="18" t="s">
        <v>173</v>
      </c>
      <c r="BE752" s="241">
        <f>IF(N752="základní",J752,0)</f>
        <v>0</v>
      </c>
      <c r="BF752" s="241">
        <f>IF(N752="snížená",J752,0)</f>
        <v>0</v>
      </c>
      <c r="BG752" s="241">
        <f>IF(N752="zákl. přenesená",J752,0)</f>
        <v>0</v>
      </c>
      <c r="BH752" s="241">
        <f>IF(N752="sníž. přenesená",J752,0)</f>
        <v>0</v>
      </c>
      <c r="BI752" s="241">
        <f>IF(N752="nulová",J752,0)</f>
        <v>0</v>
      </c>
      <c r="BJ752" s="18" t="s">
        <v>21</v>
      </c>
      <c r="BK752" s="241">
        <f>ROUND(I752*H752,2)</f>
        <v>0</v>
      </c>
      <c r="BL752" s="18" t="s">
        <v>294</v>
      </c>
      <c r="BM752" s="240" t="s">
        <v>1787</v>
      </c>
    </row>
    <row r="753" s="2" customFormat="1">
      <c r="A753" s="39"/>
      <c r="B753" s="40"/>
      <c r="C753" s="41"/>
      <c r="D753" s="242" t="s">
        <v>182</v>
      </c>
      <c r="E753" s="41"/>
      <c r="F753" s="243" t="s">
        <v>1786</v>
      </c>
      <c r="G753" s="41"/>
      <c r="H753" s="41"/>
      <c r="I753" s="244"/>
      <c r="J753" s="41"/>
      <c r="K753" s="41"/>
      <c r="L753" s="45"/>
      <c r="M753" s="245"/>
      <c r="N753" s="246"/>
      <c r="O753" s="92"/>
      <c r="P753" s="92"/>
      <c r="Q753" s="92"/>
      <c r="R753" s="92"/>
      <c r="S753" s="92"/>
      <c r="T753" s="93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182</v>
      </c>
      <c r="AU753" s="18" t="s">
        <v>85</v>
      </c>
    </row>
    <row r="754" s="2" customFormat="1">
      <c r="A754" s="39"/>
      <c r="B754" s="40"/>
      <c r="C754" s="41"/>
      <c r="D754" s="242" t="s">
        <v>197</v>
      </c>
      <c r="E754" s="41"/>
      <c r="F754" s="279" t="s">
        <v>1788</v>
      </c>
      <c r="G754" s="41"/>
      <c r="H754" s="41"/>
      <c r="I754" s="244"/>
      <c r="J754" s="41"/>
      <c r="K754" s="41"/>
      <c r="L754" s="45"/>
      <c r="M754" s="245"/>
      <c r="N754" s="246"/>
      <c r="O754" s="92"/>
      <c r="P754" s="92"/>
      <c r="Q754" s="92"/>
      <c r="R754" s="92"/>
      <c r="S754" s="92"/>
      <c r="T754" s="93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197</v>
      </c>
      <c r="AU754" s="18" t="s">
        <v>85</v>
      </c>
    </row>
    <row r="755" s="14" customFormat="1">
      <c r="A755" s="14"/>
      <c r="B755" s="257"/>
      <c r="C755" s="258"/>
      <c r="D755" s="242" t="s">
        <v>184</v>
      </c>
      <c r="E755" s="259" t="s">
        <v>1</v>
      </c>
      <c r="F755" s="260" t="s">
        <v>1789</v>
      </c>
      <c r="G755" s="258"/>
      <c r="H755" s="261">
        <v>10.699999999999999</v>
      </c>
      <c r="I755" s="262"/>
      <c r="J755" s="258"/>
      <c r="K755" s="258"/>
      <c r="L755" s="263"/>
      <c r="M755" s="264"/>
      <c r="N755" s="265"/>
      <c r="O755" s="265"/>
      <c r="P755" s="265"/>
      <c r="Q755" s="265"/>
      <c r="R755" s="265"/>
      <c r="S755" s="265"/>
      <c r="T755" s="266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67" t="s">
        <v>184</v>
      </c>
      <c r="AU755" s="267" t="s">
        <v>85</v>
      </c>
      <c r="AV755" s="14" t="s">
        <v>85</v>
      </c>
      <c r="AW755" s="14" t="s">
        <v>34</v>
      </c>
      <c r="AX755" s="14" t="s">
        <v>77</v>
      </c>
      <c r="AY755" s="267" t="s">
        <v>173</v>
      </c>
    </row>
    <row r="756" s="15" customFormat="1">
      <c r="A756" s="15"/>
      <c r="B756" s="268"/>
      <c r="C756" s="269"/>
      <c r="D756" s="242" t="s">
        <v>184</v>
      </c>
      <c r="E756" s="270" t="s">
        <v>1</v>
      </c>
      <c r="F756" s="271" t="s">
        <v>187</v>
      </c>
      <c r="G756" s="269"/>
      <c r="H756" s="272">
        <v>10.699999999999999</v>
      </c>
      <c r="I756" s="273"/>
      <c r="J756" s="269"/>
      <c r="K756" s="269"/>
      <c r="L756" s="274"/>
      <c r="M756" s="275"/>
      <c r="N756" s="276"/>
      <c r="O756" s="276"/>
      <c r="P756" s="276"/>
      <c r="Q756" s="276"/>
      <c r="R756" s="276"/>
      <c r="S756" s="276"/>
      <c r="T756" s="277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78" t="s">
        <v>184</v>
      </c>
      <c r="AU756" s="278" t="s">
        <v>85</v>
      </c>
      <c r="AV756" s="15" t="s">
        <v>180</v>
      </c>
      <c r="AW756" s="15" t="s">
        <v>34</v>
      </c>
      <c r="AX756" s="15" t="s">
        <v>21</v>
      </c>
      <c r="AY756" s="278" t="s">
        <v>173</v>
      </c>
    </row>
    <row r="757" s="2" customFormat="1">
      <c r="A757" s="39"/>
      <c r="B757" s="40"/>
      <c r="C757" s="229" t="s">
        <v>1237</v>
      </c>
      <c r="D757" s="229" t="s">
        <v>175</v>
      </c>
      <c r="E757" s="230" t="s">
        <v>1790</v>
      </c>
      <c r="F757" s="231" t="s">
        <v>1791</v>
      </c>
      <c r="G757" s="232" t="s">
        <v>1792</v>
      </c>
      <c r="H757" s="308"/>
      <c r="I757" s="234"/>
      <c r="J757" s="235">
        <f>ROUND(I757*H757,2)</f>
        <v>0</v>
      </c>
      <c r="K757" s="231" t="s">
        <v>179</v>
      </c>
      <c r="L757" s="45"/>
      <c r="M757" s="236" t="s">
        <v>1</v>
      </c>
      <c r="N757" s="237" t="s">
        <v>42</v>
      </c>
      <c r="O757" s="92"/>
      <c r="P757" s="238">
        <f>O757*H757</f>
        <v>0</v>
      </c>
      <c r="Q757" s="238">
        <v>0</v>
      </c>
      <c r="R757" s="238">
        <f>Q757*H757</f>
        <v>0</v>
      </c>
      <c r="S757" s="238">
        <v>0</v>
      </c>
      <c r="T757" s="239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40" t="s">
        <v>294</v>
      </c>
      <c r="AT757" s="240" t="s">
        <v>175</v>
      </c>
      <c r="AU757" s="240" t="s">
        <v>85</v>
      </c>
      <c r="AY757" s="18" t="s">
        <v>173</v>
      </c>
      <c r="BE757" s="241">
        <f>IF(N757="základní",J757,0)</f>
        <v>0</v>
      </c>
      <c r="BF757" s="241">
        <f>IF(N757="snížená",J757,0)</f>
        <v>0</v>
      </c>
      <c r="BG757" s="241">
        <f>IF(N757="zákl. přenesená",J757,0)</f>
        <v>0</v>
      </c>
      <c r="BH757" s="241">
        <f>IF(N757="sníž. přenesená",J757,0)</f>
        <v>0</v>
      </c>
      <c r="BI757" s="241">
        <f>IF(N757="nulová",J757,0)</f>
        <v>0</v>
      </c>
      <c r="BJ757" s="18" t="s">
        <v>21</v>
      </c>
      <c r="BK757" s="241">
        <f>ROUND(I757*H757,2)</f>
        <v>0</v>
      </c>
      <c r="BL757" s="18" t="s">
        <v>294</v>
      </c>
      <c r="BM757" s="240" t="s">
        <v>1793</v>
      </c>
    </row>
    <row r="758" s="2" customFormat="1">
      <c r="A758" s="39"/>
      <c r="B758" s="40"/>
      <c r="C758" s="41"/>
      <c r="D758" s="242" t="s">
        <v>182</v>
      </c>
      <c r="E758" s="41"/>
      <c r="F758" s="243" t="s">
        <v>1794</v>
      </c>
      <c r="G758" s="41"/>
      <c r="H758" s="41"/>
      <c r="I758" s="244"/>
      <c r="J758" s="41"/>
      <c r="K758" s="41"/>
      <c r="L758" s="45"/>
      <c r="M758" s="301"/>
      <c r="N758" s="302"/>
      <c r="O758" s="303"/>
      <c r="P758" s="303"/>
      <c r="Q758" s="303"/>
      <c r="R758" s="303"/>
      <c r="S758" s="303"/>
      <c r="T758" s="304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T758" s="18" t="s">
        <v>182</v>
      </c>
      <c r="AU758" s="18" t="s">
        <v>85</v>
      </c>
    </row>
    <row r="759" s="2" customFormat="1" ht="6.96" customHeight="1">
      <c r="A759" s="39"/>
      <c r="B759" s="67"/>
      <c r="C759" s="68"/>
      <c r="D759" s="68"/>
      <c r="E759" s="68"/>
      <c r="F759" s="68"/>
      <c r="G759" s="68"/>
      <c r="H759" s="68"/>
      <c r="I759" s="68"/>
      <c r="J759" s="68"/>
      <c r="K759" s="68"/>
      <c r="L759" s="45"/>
      <c r="M759" s="39"/>
      <c r="O759" s="39"/>
      <c r="P759" s="39"/>
      <c r="Q759" s="39"/>
      <c r="R759" s="39"/>
      <c r="S759" s="39"/>
      <c r="T759" s="39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</row>
  </sheetData>
  <sheetProtection sheet="1" autoFilter="0" formatColumns="0" formatRows="0" objects="1" scenarios="1" spinCount="100000" saltValue="zihL1k3s/HRymfVLpnBC6WZRjZkI5VRLCnDHN+EMG+IRsG6kXLEy1HY6Pa5XZc3SZ57yZQ1a436akG1zzrUjfQ==" hashValue="ngvoQqw/Xs1dunUphIkNY6AUoL6w99Hld8iwmTaOCLoHtI4XJ0hM0fQ1uTco2z8E6PmGrQrzL+zDH358JyO0BA==" algorithmName="SHA-512" password="CC35"/>
  <autoFilter ref="C136:K75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3:H123"/>
    <mergeCell ref="E127:H127"/>
    <mergeCell ref="E125:H125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134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zakázky'!K6</f>
        <v>Oprava mostních objektů v úseku Ohníč - Bílina</v>
      </c>
      <c r="F7" s="152"/>
      <c r="G7" s="152"/>
      <c r="H7" s="152"/>
      <c r="L7" s="21"/>
    </row>
    <row r="8">
      <c r="B8" s="21"/>
      <c r="D8" s="152" t="s">
        <v>135</v>
      </c>
      <c r="L8" s="21"/>
    </row>
    <row r="9" s="1" customFormat="1" ht="16.5" customHeight="1">
      <c r="B9" s="21"/>
      <c r="E9" s="153" t="s">
        <v>1322</v>
      </c>
      <c r="F9" s="1"/>
      <c r="G9" s="1"/>
      <c r="H9" s="1"/>
      <c r="L9" s="21"/>
    </row>
    <row r="10" s="1" customFormat="1" ht="12" customHeight="1">
      <c r="B10" s="21"/>
      <c r="D10" s="152" t="s">
        <v>137</v>
      </c>
      <c r="L10" s="21"/>
    </row>
    <row r="11" s="2" customFormat="1" ht="16.5" customHeight="1">
      <c r="A11" s="39"/>
      <c r="B11" s="45"/>
      <c r="C11" s="39"/>
      <c r="D11" s="39"/>
      <c r="E11" s="154" t="s">
        <v>1323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139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1795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19</v>
      </c>
      <c r="E15" s="39"/>
      <c r="F15" s="142" t="s">
        <v>1</v>
      </c>
      <c r="G15" s="39"/>
      <c r="H15" s="39"/>
      <c r="I15" s="152" t="s">
        <v>20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22</v>
      </c>
      <c r="E16" s="39"/>
      <c r="F16" s="142" t="s">
        <v>23</v>
      </c>
      <c r="G16" s="39"/>
      <c r="H16" s="39"/>
      <c r="I16" s="152" t="s">
        <v>24</v>
      </c>
      <c r="J16" s="156" t="str">
        <f>'Rekapitulace zakázky'!AN8</f>
        <v>13. 5. 2021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28</v>
      </c>
      <c r="E18" s="39"/>
      <c r="F18" s="39"/>
      <c r="G18" s="39"/>
      <c r="H18" s="39"/>
      <c r="I18" s="152" t="s">
        <v>29</v>
      </c>
      <c r="J18" s="142" t="str">
        <f>IF('Rekapitulace zakázky'!AN10="","",'Rekapitulace zakázky'!AN10)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zakázky'!E11="","",'Rekapitulace zakázky'!E11)</f>
        <v xml:space="preserve"> </v>
      </c>
      <c r="F19" s="39"/>
      <c r="G19" s="39"/>
      <c r="H19" s="39"/>
      <c r="I19" s="152" t="s">
        <v>30</v>
      </c>
      <c r="J19" s="142" t="str">
        <f>IF('Rekapitulace zakázky'!AN11="","",'Rekapitulace zakázky'!AN11)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31</v>
      </c>
      <c r="E21" s="39"/>
      <c r="F21" s="39"/>
      <c r="G21" s="39"/>
      <c r="H21" s="39"/>
      <c r="I21" s="152" t="s">
        <v>29</v>
      </c>
      <c r="J21" s="34" t="str">
        <f>'Rekapitulace zakázky'!AN13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zakázky'!E14</f>
        <v>Vyplň údaj</v>
      </c>
      <c r="F22" s="142"/>
      <c r="G22" s="142"/>
      <c r="H22" s="142"/>
      <c r="I22" s="152" t="s">
        <v>30</v>
      </c>
      <c r="J22" s="34" t="str">
        <f>'Rekapitulace zakázky'!AN14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33</v>
      </c>
      <c r="E24" s="39"/>
      <c r="F24" s="39"/>
      <c r="G24" s="39"/>
      <c r="H24" s="39"/>
      <c r="I24" s="152" t="s">
        <v>29</v>
      </c>
      <c r="J24" s="142" t="str">
        <f>IF('Rekapitulace zakázky'!AN16="","",'Rekapitulace zakázky'!AN16)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zakázky'!E17="","",'Rekapitulace zakázky'!E17)</f>
        <v xml:space="preserve"> </v>
      </c>
      <c r="F25" s="39"/>
      <c r="G25" s="39"/>
      <c r="H25" s="39"/>
      <c r="I25" s="152" t="s">
        <v>30</v>
      </c>
      <c r="J25" s="142" t="str">
        <f>IF('Rekapitulace zakázky'!AN17="","",'Rekapitulace zakázky'!AN17)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35</v>
      </c>
      <c r="E27" s="39"/>
      <c r="F27" s="39"/>
      <c r="G27" s="39"/>
      <c r="H27" s="39"/>
      <c r="I27" s="152" t="s">
        <v>29</v>
      </c>
      <c r="J27" s="142" t="str">
        <f>IF('Rekapitulace zakázky'!AN19="","",'Rekapitulace zakázky'!AN19)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zakázky'!E20="","",'Rekapitulace zakázky'!E20)</f>
        <v xml:space="preserve"> </v>
      </c>
      <c r="F28" s="39"/>
      <c r="G28" s="39"/>
      <c r="H28" s="39"/>
      <c r="I28" s="152" t="s">
        <v>30</v>
      </c>
      <c r="J28" s="142" t="str">
        <f>IF('Rekapitulace zakázky'!AN20="","",'Rekapitulace zakázky'!AN20)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36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37</v>
      </c>
      <c r="E34" s="39"/>
      <c r="F34" s="39"/>
      <c r="G34" s="39"/>
      <c r="H34" s="39"/>
      <c r="I34" s="39"/>
      <c r="J34" s="163">
        <f>ROUND(J127,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39</v>
      </c>
      <c r="G36" s="39"/>
      <c r="H36" s="39"/>
      <c r="I36" s="164" t="s">
        <v>38</v>
      </c>
      <c r="J36" s="164" t="s">
        <v>40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4" t="s">
        <v>41</v>
      </c>
      <c r="E37" s="152" t="s">
        <v>42</v>
      </c>
      <c r="F37" s="165">
        <f>ROUND((SUM(BE127:BE172)),  2)</f>
        <v>0</v>
      </c>
      <c r="G37" s="39"/>
      <c r="H37" s="39"/>
      <c r="I37" s="166">
        <v>0.20999999999999999</v>
      </c>
      <c r="J37" s="165">
        <f>ROUND(((SUM(BE127:BE172))*I37),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43</v>
      </c>
      <c r="F38" s="165">
        <f>ROUND((SUM(BF127:BF172)),  2)</f>
        <v>0</v>
      </c>
      <c r="G38" s="39"/>
      <c r="H38" s="39"/>
      <c r="I38" s="166">
        <v>0.14999999999999999</v>
      </c>
      <c r="J38" s="165">
        <f>ROUND(((SUM(BF127:BF172))*I38),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44</v>
      </c>
      <c r="F39" s="165">
        <f>ROUND((SUM(BG127:BG172)),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45</v>
      </c>
      <c r="F40" s="165">
        <f>ROUND((SUM(BH127:BH172)),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46</v>
      </c>
      <c r="F41" s="165">
        <f>ROUND((SUM(BI127:BI172)),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47</v>
      </c>
      <c r="E43" s="169"/>
      <c r="F43" s="169"/>
      <c r="G43" s="170" t="s">
        <v>48</v>
      </c>
      <c r="H43" s="171" t="s">
        <v>49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50</v>
      </c>
      <c r="E50" s="175"/>
      <c r="F50" s="175"/>
      <c r="G50" s="174" t="s">
        <v>51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52</v>
      </c>
      <c r="E61" s="177"/>
      <c r="F61" s="178" t="s">
        <v>53</v>
      </c>
      <c r="G61" s="176" t="s">
        <v>52</v>
      </c>
      <c r="H61" s="177"/>
      <c r="I61" s="177"/>
      <c r="J61" s="179" t="s">
        <v>53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54</v>
      </c>
      <c r="E65" s="180"/>
      <c r="F65" s="180"/>
      <c r="G65" s="174" t="s">
        <v>55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52</v>
      </c>
      <c r="E76" s="177"/>
      <c r="F76" s="178" t="s">
        <v>53</v>
      </c>
      <c r="G76" s="176" t="s">
        <v>52</v>
      </c>
      <c r="H76" s="177"/>
      <c r="I76" s="177"/>
      <c r="J76" s="179" t="s">
        <v>53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Oprava mostních objektů v úseku Ohníč - Bílina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1322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137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86" t="s">
        <v>1323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139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 xml:space="preserve">002 - km 18,667 - svršek 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22</v>
      </c>
      <c r="D93" s="41"/>
      <c r="E93" s="41"/>
      <c r="F93" s="28" t="str">
        <f>F16</f>
        <v xml:space="preserve"> </v>
      </c>
      <c r="G93" s="41"/>
      <c r="H93" s="41"/>
      <c r="I93" s="33" t="s">
        <v>24</v>
      </c>
      <c r="J93" s="80" t="str">
        <f>IF(J16="","",J16)</f>
        <v>13. 5. 2021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28</v>
      </c>
      <c r="D95" s="41"/>
      <c r="E95" s="41"/>
      <c r="F95" s="28" t="str">
        <f>E19</f>
        <v xml:space="preserve"> </v>
      </c>
      <c r="G95" s="41"/>
      <c r="H95" s="41"/>
      <c r="I95" s="33" t="s">
        <v>33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IF(E22="","",E22)</f>
        <v>Vyplň údaj</v>
      </c>
      <c r="G96" s="41"/>
      <c r="H96" s="41"/>
      <c r="I96" s="33" t="s">
        <v>35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7" t="s">
        <v>142</v>
      </c>
      <c r="D98" s="188"/>
      <c r="E98" s="188"/>
      <c r="F98" s="188"/>
      <c r="G98" s="188"/>
      <c r="H98" s="188"/>
      <c r="I98" s="188"/>
      <c r="J98" s="189" t="s">
        <v>143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0" t="s">
        <v>144</v>
      </c>
      <c r="D100" s="41"/>
      <c r="E100" s="41"/>
      <c r="F100" s="41"/>
      <c r="G100" s="41"/>
      <c r="H100" s="41"/>
      <c r="I100" s="41"/>
      <c r="J100" s="111">
        <f>J127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145</v>
      </c>
    </row>
    <row r="101" s="9" customFormat="1" ht="24.96" customHeight="1">
      <c r="A101" s="9"/>
      <c r="B101" s="191"/>
      <c r="C101" s="192"/>
      <c r="D101" s="193" t="s">
        <v>146</v>
      </c>
      <c r="E101" s="194"/>
      <c r="F101" s="194"/>
      <c r="G101" s="194"/>
      <c r="H101" s="194"/>
      <c r="I101" s="194"/>
      <c r="J101" s="195">
        <f>J128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7"/>
      <c r="C102" s="133"/>
      <c r="D102" s="198" t="s">
        <v>676</v>
      </c>
      <c r="E102" s="199"/>
      <c r="F102" s="199"/>
      <c r="G102" s="199"/>
      <c r="H102" s="199"/>
      <c r="I102" s="199"/>
      <c r="J102" s="200">
        <f>J129</f>
        <v>0</v>
      </c>
      <c r="K102" s="133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1"/>
      <c r="C103" s="192"/>
      <c r="D103" s="193" t="s">
        <v>677</v>
      </c>
      <c r="E103" s="194"/>
      <c r="F103" s="194"/>
      <c r="G103" s="194"/>
      <c r="H103" s="194"/>
      <c r="I103" s="194"/>
      <c r="J103" s="195">
        <f>J159</f>
        <v>0</v>
      </c>
      <c r="K103" s="192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5" t="str">
        <f>E7</f>
        <v>Oprava mostních objektů v úseku Ohníč - Bílina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135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1" customFormat="1" ht="16.5" customHeight="1">
      <c r="B115" s="22"/>
      <c r="C115" s="23"/>
      <c r="D115" s="23"/>
      <c r="E115" s="185" t="s">
        <v>1322</v>
      </c>
      <c r="F115" s="23"/>
      <c r="G115" s="23"/>
      <c r="H115" s="23"/>
      <c r="I115" s="23"/>
      <c r="J115" s="23"/>
      <c r="K115" s="23"/>
      <c r="L115" s="21"/>
    </row>
    <row r="116" s="1" customFormat="1" ht="12" customHeight="1">
      <c r="B116" s="22"/>
      <c r="C116" s="33" t="s">
        <v>137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6" t="s">
        <v>1323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139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E13</f>
        <v xml:space="preserve">002 - km 18,667 - svršek 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22</v>
      </c>
      <c r="D121" s="41"/>
      <c r="E121" s="41"/>
      <c r="F121" s="28" t="str">
        <f>F16</f>
        <v xml:space="preserve"> </v>
      </c>
      <c r="G121" s="41"/>
      <c r="H121" s="41"/>
      <c r="I121" s="33" t="s">
        <v>24</v>
      </c>
      <c r="J121" s="80" t="str">
        <f>IF(J16="","",J16)</f>
        <v>13. 5. 2021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E19</f>
        <v xml:space="preserve"> </v>
      </c>
      <c r="G123" s="41"/>
      <c r="H123" s="41"/>
      <c r="I123" s="33" t="s">
        <v>33</v>
      </c>
      <c r="J123" s="37" t="str">
        <f>E25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31</v>
      </c>
      <c r="D124" s="41"/>
      <c r="E124" s="41"/>
      <c r="F124" s="28" t="str">
        <f>IF(E22="","",E22)</f>
        <v>Vyplň údaj</v>
      </c>
      <c r="G124" s="41"/>
      <c r="H124" s="41"/>
      <c r="I124" s="33" t="s">
        <v>35</v>
      </c>
      <c r="J124" s="37" t="str">
        <f>E28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2"/>
      <c r="B126" s="203"/>
      <c r="C126" s="204" t="s">
        <v>159</v>
      </c>
      <c r="D126" s="205" t="s">
        <v>62</v>
      </c>
      <c r="E126" s="205" t="s">
        <v>58</v>
      </c>
      <c r="F126" s="205" t="s">
        <v>59</v>
      </c>
      <c r="G126" s="205" t="s">
        <v>160</v>
      </c>
      <c r="H126" s="205" t="s">
        <v>161</v>
      </c>
      <c r="I126" s="205" t="s">
        <v>162</v>
      </c>
      <c r="J126" s="205" t="s">
        <v>143</v>
      </c>
      <c r="K126" s="206" t="s">
        <v>163</v>
      </c>
      <c r="L126" s="207"/>
      <c r="M126" s="101" t="s">
        <v>1</v>
      </c>
      <c r="N126" s="102" t="s">
        <v>41</v>
      </c>
      <c r="O126" s="102" t="s">
        <v>164</v>
      </c>
      <c r="P126" s="102" t="s">
        <v>165</v>
      </c>
      <c r="Q126" s="102" t="s">
        <v>166</v>
      </c>
      <c r="R126" s="102" t="s">
        <v>167</v>
      </c>
      <c r="S126" s="102" t="s">
        <v>168</v>
      </c>
      <c r="T126" s="103" t="s">
        <v>169</v>
      </c>
      <c r="U126" s="202"/>
      <c r="V126" s="202"/>
      <c r="W126" s="202"/>
      <c r="X126" s="202"/>
      <c r="Y126" s="202"/>
      <c r="Z126" s="202"/>
      <c r="AA126" s="202"/>
      <c r="AB126" s="202"/>
      <c r="AC126" s="202"/>
      <c r="AD126" s="202"/>
      <c r="AE126" s="202"/>
    </row>
    <row r="127" s="2" customFormat="1" ht="22.8" customHeight="1">
      <c r="A127" s="39"/>
      <c r="B127" s="40"/>
      <c r="C127" s="108" t="s">
        <v>170</v>
      </c>
      <c r="D127" s="41"/>
      <c r="E127" s="41"/>
      <c r="F127" s="41"/>
      <c r="G127" s="41"/>
      <c r="H127" s="41"/>
      <c r="I127" s="41"/>
      <c r="J127" s="208">
        <f>BK127</f>
        <v>0</v>
      </c>
      <c r="K127" s="41"/>
      <c r="L127" s="45"/>
      <c r="M127" s="104"/>
      <c r="N127" s="209"/>
      <c r="O127" s="105"/>
      <c r="P127" s="210">
        <f>P128+P159</f>
        <v>0</v>
      </c>
      <c r="Q127" s="105"/>
      <c r="R127" s="210">
        <f>R128+R159</f>
        <v>68.045999999999992</v>
      </c>
      <c r="S127" s="105"/>
      <c r="T127" s="211">
        <f>T128+T159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76</v>
      </c>
      <c r="AU127" s="18" t="s">
        <v>145</v>
      </c>
      <c r="BK127" s="212">
        <f>BK128+BK159</f>
        <v>0</v>
      </c>
    </row>
    <row r="128" s="12" customFormat="1" ht="25.92" customHeight="1">
      <c r="A128" s="12"/>
      <c r="B128" s="213"/>
      <c r="C128" s="214"/>
      <c r="D128" s="215" t="s">
        <v>76</v>
      </c>
      <c r="E128" s="216" t="s">
        <v>171</v>
      </c>
      <c r="F128" s="216" t="s">
        <v>172</v>
      </c>
      <c r="G128" s="214"/>
      <c r="H128" s="214"/>
      <c r="I128" s="217"/>
      <c r="J128" s="218">
        <f>BK128</f>
        <v>0</v>
      </c>
      <c r="K128" s="214"/>
      <c r="L128" s="219"/>
      <c r="M128" s="220"/>
      <c r="N128" s="221"/>
      <c r="O128" s="221"/>
      <c r="P128" s="222">
        <f>P129</f>
        <v>0</v>
      </c>
      <c r="Q128" s="221"/>
      <c r="R128" s="222">
        <f>R129</f>
        <v>68.045999999999992</v>
      </c>
      <c r="S128" s="221"/>
      <c r="T128" s="223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21</v>
      </c>
      <c r="AT128" s="225" t="s">
        <v>76</v>
      </c>
      <c r="AU128" s="225" t="s">
        <v>77</v>
      </c>
      <c r="AY128" s="224" t="s">
        <v>173</v>
      </c>
      <c r="BK128" s="226">
        <f>BK129</f>
        <v>0</v>
      </c>
    </row>
    <row r="129" s="12" customFormat="1" ht="22.8" customHeight="1">
      <c r="A129" s="12"/>
      <c r="B129" s="213"/>
      <c r="C129" s="214"/>
      <c r="D129" s="215" t="s">
        <v>76</v>
      </c>
      <c r="E129" s="227" t="s">
        <v>207</v>
      </c>
      <c r="F129" s="227" t="s">
        <v>678</v>
      </c>
      <c r="G129" s="214"/>
      <c r="H129" s="214"/>
      <c r="I129" s="217"/>
      <c r="J129" s="228">
        <f>BK129</f>
        <v>0</v>
      </c>
      <c r="K129" s="214"/>
      <c r="L129" s="219"/>
      <c r="M129" s="220"/>
      <c r="N129" s="221"/>
      <c r="O129" s="221"/>
      <c r="P129" s="222">
        <f>SUM(P130:P158)</f>
        <v>0</v>
      </c>
      <c r="Q129" s="221"/>
      <c r="R129" s="222">
        <f>SUM(R130:R158)</f>
        <v>68.045999999999992</v>
      </c>
      <c r="S129" s="221"/>
      <c r="T129" s="223">
        <f>SUM(T130:T158)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21</v>
      </c>
      <c r="AT129" s="225" t="s">
        <v>76</v>
      </c>
      <c r="AU129" s="225" t="s">
        <v>21</v>
      </c>
      <c r="AY129" s="224" t="s">
        <v>173</v>
      </c>
      <c r="BK129" s="226">
        <f>SUM(BK130:BK158)</f>
        <v>0</v>
      </c>
    </row>
    <row r="130" s="2" customFormat="1">
      <c r="A130" s="39"/>
      <c r="B130" s="40"/>
      <c r="C130" s="229" t="s">
        <v>21</v>
      </c>
      <c r="D130" s="229" t="s">
        <v>175</v>
      </c>
      <c r="E130" s="230" t="s">
        <v>679</v>
      </c>
      <c r="F130" s="231" t="s">
        <v>680</v>
      </c>
      <c r="G130" s="232" t="s">
        <v>178</v>
      </c>
      <c r="H130" s="233">
        <v>27.225000000000001</v>
      </c>
      <c r="I130" s="234"/>
      <c r="J130" s="235">
        <f>ROUND(I130*H130,2)</f>
        <v>0</v>
      </c>
      <c r="K130" s="231" t="s">
        <v>681</v>
      </c>
      <c r="L130" s="45"/>
      <c r="M130" s="236" t="s">
        <v>1</v>
      </c>
      <c r="N130" s="237" t="s">
        <v>42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180</v>
      </c>
      <c r="AT130" s="240" t="s">
        <v>175</v>
      </c>
      <c r="AU130" s="240" t="s">
        <v>85</v>
      </c>
      <c r="AY130" s="18" t="s">
        <v>173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21</v>
      </c>
      <c r="BK130" s="241">
        <f>ROUND(I130*H130,2)</f>
        <v>0</v>
      </c>
      <c r="BL130" s="18" t="s">
        <v>180</v>
      </c>
      <c r="BM130" s="240" t="s">
        <v>1796</v>
      </c>
    </row>
    <row r="131" s="2" customFormat="1">
      <c r="A131" s="39"/>
      <c r="B131" s="40"/>
      <c r="C131" s="41"/>
      <c r="D131" s="242" t="s">
        <v>182</v>
      </c>
      <c r="E131" s="41"/>
      <c r="F131" s="243" t="s">
        <v>683</v>
      </c>
      <c r="G131" s="41"/>
      <c r="H131" s="41"/>
      <c r="I131" s="244"/>
      <c r="J131" s="41"/>
      <c r="K131" s="41"/>
      <c r="L131" s="45"/>
      <c r="M131" s="245"/>
      <c r="N131" s="24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182</v>
      </c>
      <c r="AU131" s="18" t="s">
        <v>85</v>
      </c>
    </row>
    <row r="132" s="14" customFormat="1">
      <c r="A132" s="14"/>
      <c r="B132" s="257"/>
      <c r="C132" s="258"/>
      <c r="D132" s="242" t="s">
        <v>184</v>
      </c>
      <c r="E132" s="259" t="s">
        <v>1</v>
      </c>
      <c r="F132" s="260" t="s">
        <v>1797</v>
      </c>
      <c r="G132" s="258"/>
      <c r="H132" s="261">
        <v>27.225000000000001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7" t="s">
        <v>184</v>
      </c>
      <c r="AU132" s="267" t="s">
        <v>85</v>
      </c>
      <c r="AV132" s="14" t="s">
        <v>85</v>
      </c>
      <c r="AW132" s="14" t="s">
        <v>34</v>
      </c>
      <c r="AX132" s="14" t="s">
        <v>21</v>
      </c>
      <c r="AY132" s="267" t="s">
        <v>173</v>
      </c>
    </row>
    <row r="133" s="2" customFormat="1" ht="16.5" customHeight="1">
      <c r="A133" s="39"/>
      <c r="B133" s="40"/>
      <c r="C133" s="291" t="s">
        <v>85</v>
      </c>
      <c r="D133" s="291" t="s">
        <v>295</v>
      </c>
      <c r="E133" s="292" t="s">
        <v>685</v>
      </c>
      <c r="F133" s="293" t="s">
        <v>686</v>
      </c>
      <c r="G133" s="294" t="s">
        <v>251</v>
      </c>
      <c r="H133" s="295">
        <v>2.5859999999999999</v>
      </c>
      <c r="I133" s="296"/>
      <c r="J133" s="297">
        <f>ROUND(I133*H133,2)</f>
        <v>0</v>
      </c>
      <c r="K133" s="293" t="s">
        <v>681</v>
      </c>
      <c r="L133" s="298"/>
      <c r="M133" s="299" t="s">
        <v>1</v>
      </c>
      <c r="N133" s="300" t="s">
        <v>42</v>
      </c>
      <c r="O133" s="92"/>
      <c r="P133" s="238">
        <f>O133*H133</f>
        <v>0</v>
      </c>
      <c r="Q133" s="238">
        <v>1</v>
      </c>
      <c r="R133" s="238">
        <f>Q133*H133</f>
        <v>2.5859999999999999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238</v>
      </c>
      <c r="AT133" s="240" t="s">
        <v>295</v>
      </c>
      <c r="AU133" s="240" t="s">
        <v>85</v>
      </c>
      <c r="AY133" s="18" t="s">
        <v>173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21</v>
      </c>
      <c r="BK133" s="241">
        <f>ROUND(I133*H133,2)</f>
        <v>0</v>
      </c>
      <c r="BL133" s="18" t="s">
        <v>180</v>
      </c>
      <c r="BM133" s="240" t="s">
        <v>1798</v>
      </c>
    </row>
    <row r="134" s="2" customFormat="1">
      <c r="A134" s="39"/>
      <c r="B134" s="40"/>
      <c r="C134" s="41"/>
      <c r="D134" s="242" t="s">
        <v>182</v>
      </c>
      <c r="E134" s="41"/>
      <c r="F134" s="243" t="s">
        <v>686</v>
      </c>
      <c r="G134" s="41"/>
      <c r="H134" s="41"/>
      <c r="I134" s="244"/>
      <c r="J134" s="41"/>
      <c r="K134" s="41"/>
      <c r="L134" s="45"/>
      <c r="M134" s="245"/>
      <c r="N134" s="24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182</v>
      </c>
      <c r="AU134" s="18" t="s">
        <v>85</v>
      </c>
    </row>
    <row r="135" s="14" customFormat="1">
      <c r="A135" s="14"/>
      <c r="B135" s="257"/>
      <c r="C135" s="258"/>
      <c r="D135" s="242" t="s">
        <v>184</v>
      </c>
      <c r="E135" s="259" t="s">
        <v>1</v>
      </c>
      <c r="F135" s="260" t="s">
        <v>1799</v>
      </c>
      <c r="G135" s="258"/>
      <c r="H135" s="261">
        <v>2.5859999999999999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7" t="s">
        <v>184</v>
      </c>
      <c r="AU135" s="267" t="s">
        <v>85</v>
      </c>
      <c r="AV135" s="14" t="s">
        <v>85</v>
      </c>
      <c r="AW135" s="14" t="s">
        <v>34</v>
      </c>
      <c r="AX135" s="14" t="s">
        <v>21</v>
      </c>
      <c r="AY135" s="267" t="s">
        <v>173</v>
      </c>
    </row>
    <row r="136" s="2" customFormat="1">
      <c r="A136" s="39"/>
      <c r="B136" s="40"/>
      <c r="C136" s="229" t="s">
        <v>91</v>
      </c>
      <c r="D136" s="229" t="s">
        <v>175</v>
      </c>
      <c r="E136" s="230" t="s">
        <v>689</v>
      </c>
      <c r="F136" s="231" t="s">
        <v>690</v>
      </c>
      <c r="G136" s="232" t="s">
        <v>210</v>
      </c>
      <c r="H136" s="233">
        <v>22.341999999999999</v>
      </c>
      <c r="I136" s="234"/>
      <c r="J136" s="235">
        <f>ROUND(I136*H136,2)</f>
        <v>0</v>
      </c>
      <c r="K136" s="231" t="s">
        <v>681</v>
      </c>
      <c r="L136" s="45"/>
      <c r="M136" s="236" t="s">
        <v>1</v>
      </c>
      <c r="N136" s="237" t="s">
        <v>42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180</v>
      </c>
      <c r="AT136" s="240" t="s">
        <v>175</v>
      </c>
      <c r="AU136" s="240" t="s">
        <v>85</v>
      </c>
      <c r="AY136" s="18" t="s">
        <v>173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21</v>
      </c>
      <c r="BK136" s="241">
        <f>ROUND(I136*H136,2)</f>
        <v>0</v>
      </c>
      <c r="BL136" s="18" t="s">
        <v>180</v>
      </c>
      <c r="BM136" s="240" t="s">
        <v>1800</v>
      </c>
    </row>
    <row r="137" s="2" customFormat="1">
      <c r="A137" s="39"/>
      <c r="B137" s="40"/>
      <c r="C137" s="41"/>
      <c r="D137" s="242" t="s">
        <v>182</v>
      </c>
      <c r="E137" s="41"/>
      <c r="F137" s="243" t="s">
        <v>692</v>
      </c>
      <c r="G137" s="41"/>
      <c r="H137" s="41"/>
      <c r="I137" s="244"/>
      <c r="J137" s="41"/>
      <c r="K137" s="41"/>
      <c r="L137" s="45"/>
      <c r="M137" s="245"/>
      <c r="N137" s="24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182</v>
      </c>
      <c r="AU137" s="18" t="s">
        <v>85</v>
      </c>
    </row>
    <row r="138" s="2" customFormat="1">
      <c r="A138" s="39"/>
      <c r="B138" s="40"/>
      <c r="C138" s="41"/>
      <c r="D138" s="242" t="s">
        <v>197</v>
      </c>
      <c r="E138" s="41"/>
      <c r="F138" s="279" t="s">
        <v>693</v>
      </c>
      <c r="G138" s="41"/>
      <c r="H138" s="41"/>
      <c r="I138" s="244"/>
      <c r="J138" s="41"/>
      <c r="K138" s="41"/>
      <c r="L138" s="45"/>
      <c r="M138" s="245"/>
      <c r="N138" s="24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197</v>
      </c>
      <c r="AU138" s="18" t="s">
        <v>85</v>
      </c>
    </row>
    <row r="139" s="13" customFormat="1">
      <c r="A139" s="13"/>
      <c r="B139" s="247"/>
      <c r="C139" s="248"/>
      <c r="D139" s="242" t="s">
        <v>184</v>
      </c>
      <c r="E139" s="249" t="s">
        <v>1</v>
      </c>
      <c r="F139" s="250" t="s">
        <v>1801</v>
      </c>
      <c r="G139" s="248"/>
      <c r="H139" s="249" t="s">
        <v>1</v>
      </c>
      <c r="I139" s="251"/>
      <c r="J139" s="248"/>
      <c r="K139" s="248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184</v>
      </c>
      <c r="AU139" s="256" t="s">
        <v>85</v>
      </c>
      <c r="AV139" s="13" t="s">
        <v>21</v>
      </c>
      <c r="AW139" s="13" t="s">
        <v>34</v>
      </c>
      <c r="AX139" s="13" t="s">
        <v>77</v>
      </c>
      <c r="AY139" s="256" t="s">
        <v>173</v>
      </c>
    </row>
    <row r="140" s="14" customFormat="1">
      <c r="A140" s="14"/>
      <c r="B140" s="257"/>
      <c r="C140" s="258"/>
      <c r="D140" s="242" t="s">
        <v>184</v>
      </c>
      <c r="E140" s="259" t="s">
        <v>1</v>
      </c>
      <c r="F140" s="260" t="s">
        <v>1802</v>
      </c>
      <c r="G140" s="258"/>
      <c r="H140" s="261">
        <v>22.341999999999999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7" t="s">
        <v>184</v>
      </c>
      <c r="AU140" s="267" t="s">
        <v>85</v>
      </c>
      <c r="AV140" s="14" t="s">
        <v>85</v>
      </c>
      <c r="AW140" s="14" t="s">
        <v>34</v>
      </c>
      <c r="AX140" s="14" t="s">
        <v>21</v>
      </c>
      <c r="AY140" s="267" t="s">
        <v>173</v>
      </c>
    </row>
    <row r="141" s="2" customFormat="1" ht="16.5" customHeight="1">
      <c r="A141" s="39"/>
      <c r="B141" s="40"/>
      <c r="C141" s="229" t="s">
        <v>180</v>
      </c>
      <c r="D141" s="229" t="s">
        <v>175</v>
      </c>
      <c r="E141" s="230" t="s">
        <v>699</v>
      </c>
      <c r="F141" s="231" t="s">
        <v>700</v>
      </c>
      <c r="G141" s="232" t="s">
        <v>210</v>
      </c>
      <c r="H141" s="233">
        <v>22.341999999999999</v>
      </c>
      <c r="I141" s="234"/>
      <c r="J141" s="235">
        <f>ROUND(I141*H141,2)</f>
        <v>0</v>
      </c>
      <c r="K141" s="231" t="s">
        <v>681</v>
      </c>
      <c r="L141" s="45"/>
      <c r="M141" s="236" t="s">
        <v>1</v>
      </c>
      <c r="N141" s="237" t="s">
        <v>42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180</v>
      </c>
      <c r="AT141" s="240" t="s">
        <v>175</v>
      </c>
      <c r="AU141" s="240" t="s">
        <v>85</v>
      </c>
      <c r="AY141" s="18" t="s">
        <v>173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21</v>
      </c>
      <c r="BK141" s="241">
        <f>ROUND(I141*H141,2)</f>
        <v>0</v>
      </c>
      <c r="BL141" s="18" t="s">
        <v>180</v>
      </c>
      <c r="BM141" s="240" t="s">
        <v>1803</v>
      </c>
    </row>
    <row r="142" s="2" customFormat="1">
      <c r="A142" s="39"/>
      <c r="B142" s="40"/>
      <c r="C142" s="41"/>
      <c r="D142" s="242" t="s">
        <v>182</v>
      </c>
      <c r="E142" s="41"/>
      <c r="F142" s="243" t="s">
        <v>702</v>
      </c>
      <c r="G142" s="41"/>
      <c r="H142" s="41"/>
      <c r="I142" s="244"/>
      <c r="J142" s="41"/>
      <c r="K142" s="41"/>
      <c r="L142" s="45"/>
      <c r="M142" s="245"/>
      <c r="N142" s="24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182</v>
      </c>
      <c r="AU142" s="18" t="s">
        <v>85</v>
      </c>
    </row>
    <row r="143" s="2" customFormat="1">
      <c r="A143" s="39"/>
      <c r="B143" s="40"/>
      <c r="C143" s="41"/>
      <c r="D143" s="242" t="s">
        <v>197</v>
      </c>
      <c r="E143" s="41"/>
      <c r="F143" s="279" t="s">
        <v>1804</v>
      </c>
      <c r="G143" s="41"/>
      <c r="H143" s="41"/>
      <c r="I143" s="244"/>
      <c r="J143" s="41"/>
      <c r="K143" s="41"/>
      <c r="L143" s="45"/>
      <c r="M143" s="245"/>
      <c r="N143" s="24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197</v>
      </c>
      <c r="AU143" s="18" t="s">
        <v>85</v>
      </c>
    </row>
    <row r="144" s="2" customFormat="1" ht="16.5" customHeight="1">
      <c r="A144" s="39"/>
      <c r="B144" s="40"/>
      <c r="C144" s="229" t="s">
        <v>207</v>
      </c>
      <c r="D144" s="229" t="s">
        <v>175</v>
      </c>
      <c r="E144" s="230" t="s">
        <v>1805</v>
      </c>
      <c r="F144" s="231" t="s">
        <v>1806</v>
      </c>
      <c r="G144" s="232" t="s">
        <v>210</v>
      </c>
      <c r="H144" s="233">
        <v>17.5</v>
      </c>
      <c r="I144" s="234"/>
      <c r="J144" s="235">
        <f>ROUND(I144*H144,2)</f>
        <v>0</v>
      </c>
      <c r="K144" s="231" t="s">
        <v>681</v>
      </c>
      <c r="L144" s="45"/>
      <c r="M144" s="236" t="s">
        <v>1</v>
      </c>
      <c r="N144" s="237" t="s">
        <v>42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180</v>
      </c>
      <c r="AT144" s="240" t="s">
        <v>175</v>
      </c>
      <c r="AU144" s="240" t="s">
        <v>85</v>
      </c>
      <c r="AY144" s="18" t="s">
        <v>173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21</v>
      </c>
      <c r="BK144" s="241">
        <f>ROUND(I144*H144,2)</f>
        <v>0</v>
      </c>
      <c r="BL144" s="18" t="s">
        <v>180</v>
      </c>
      <c r="BM144" s="240" t="s">
        <v>1807</v>
      </c>
    </row>
    <row r="145" s="2" customFormat="1">
      <c r="A145" s="39"/>
      <c r="B145" s="40"/>
      <c r="C145" s="41"/>
      <c r="D145" s="242" t="s">
        <v>182</v>
      </c>
      <c r="E145" s="41"/>
      <c r="F145" s="243" t="s">
        <v>1808</v>
      </c>
      <c r="G145" s="41"/>
      <c r="H145" s="41"/>
      <c r="I145" s="244"/>
      <c r="J145" s="41"/>
      <c r="K145" s="41"/>
      <c r="L145" s="45"/>
      <c r="M145" s="245"/>
      <c r="N145" s="24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182</v>
      </c>
      <c r="AU145" s="18" t="s">
        <v>85</v>
      </c>
    </row>
    <row r="146" s="13" customFormat="1">
      <c r="A146" s="13"/>
      <c r="B146" s="247"/>
      <c r="C146" s="248"/>
      <c r="D146" s="242" t="s">
        <v>184</v>
      </c>
      <c r="E146" s="249" t="s">
        <v>1</v>
      </c>
      <c r="F146" s="250" t="s">
        <v>1809</v>
      </c>
      <c r="G146" s="248"/>
      <c r="H146" s="249" t="s">
        <v>1</v>
      </c>
      <c r="I146" s="251"/>
      <c r="J146" s="248"/>
      <c r="K146" s="248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184</v>
      </c>
      <c r="AU146" s="256" t="s">
        <v>85</v>
      </c>
      <c r="AV146" s="13" t="s">
        <v>21</v>
      </c>
      <c r="AW146" s="13" t="s">
        <v>34</v>
      </c>
      <c r="AX146" s="13" t="s">
        <v>77</v>
      </c>
      <c r="AY146" s="256" t="s">
        <v>173</v>
      </c>
    </row>
    <row r="147" s="14" customFormat="1">
      <c r="A147" s="14"/>
      <c r="B147" s="257"/>
      <c r="C147" s="258"/>
      <c r="D147" s="242" t="s">
        <v>184</v>
      </c>
      <c r="E147" s="259" t="s">
        <v>1</v>
      </c>
      <c r="F147" s="260" t="s">
        <v>1810</v>
      </c>
      <c r="G147" s="258"/>
      <c r="H147" s="261">
        <v>17.5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7" t="s">
        <v>184</v>
      </c>
      <c r="AU147" s="267" t="s">
        <v>85</v>
      </c>
      <c r="AV147" s="14" t="s">
        <v>85</v>
      </c>
      <c r="AW147" s="14" t="s">
        <v>34</v>
      </c>
      <c r="AX147" s="14" t="s">
        <v>21</v>
      </c>
      <c r="AY147" s="267" t="s">
        <v>173</v>
      </c>
    </row>
    <row r="148" s="2" customFormat="1" ht="16.5" customHeight="1">
      <c r="A148" s="39"/>
      <c r="B148" s="40"/>
      <c r="C148" s="291" t="s">
        <v>202</v>
      </c>
      <c r="D148" s="291" t="s">
        <v>295</v>
      </c>
      <c r="E148" s="292" t="s">
        <v>704</v>
      </c>
      <c r="F148" s="293" t="s">
        <v>705</v>
      </c>
      <c r="G148" s="294" t="s">
        <v>251</v>
      </c>
      <c r="H148" s="295">
        <v>65.459999999999994</v>
      </c>
      <c r="I148" s="296"/>
      <c r="J148" s="297">
        <f>ROUND(I148*H148,2)</f>
        <v>0</v>
      </c>
      <c r="K148" s="293" t="s">
        <v>681</v>
      </c>
      <c r="L148" s="298"/>
      <c r="M148" s="299" t="s">
        <v>1</v>
      </c>
      <c r="N148" s="300" t="s">
        <v>42</v>
      </c>
      <c r="O148" s="92"/>
      <c r="P148" s="238">
        <f>O148*H148</f>
        <v>0</v>
      </c>
      <c r="Q148" s="238">
        <v>1</v>
      </c>
      <c r="R148" s="238">
        <f>Q148*H148</f>
        <v>65.459999999999994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238</v>
      </c>
      <c r="AT148" s="240" t="s">
        <v>295</v>
      </c>
      <c r="AU148" s="240" t="s">
        <v>85</v>
      </c>
      <c r="AY148" s="18" t="s">
        <v>173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21</v>
      </c>
      <c r="BK148" s="241">
        <f>ROUND(I148*H148,2)</f>
        <v>0</v>
      </c>
      <c r="BL148" s="18" t="s">
        <v>180</v>
      </c>
      <c r="BM148" s="240" t="s">
        <v>1811</v>
      </c>
    </row>
    <row r="149" s="2" customFormat="1">
      <c r="A149" s="39"/>
      <c r="B149" s="40"/>
      <c r="C149" s="41"/>
      <c r="D149" s="242" t="s">
        <v>182</v>
      </c>
      <c r="E149" s="41"/>
      <c r="F149" s="243" t="s">
        <v>705</v>
      </c>
      <c r="G149" s="41"/>
      <c r="H149" s="41"/>
      <c r="I149" s="244"/>
      <c r="J149" s="41"/>
      <c r="K149" s="41"/>
      <c r="L149" s="45"/>
      <c r="M149" s="245"/>
      <c r="N149" s="24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182</v>
      </c>
      <c r="AU149" s="18" t="s">
        <v>85</v>
      </c>
    </row>
    <row r="150" s="14" customFormat="1">
      <c r="A150" s="14"/>
      <c r="B150" s="257"/>
      <c r="C150" s="258"/>
      <c r="D150" s="242" t="s">
        <v>184</v>
      </c>
      <c r="E150" s="259" t="s">
        <v>1</v>
      </c>
      <c r="F150" s="260" t="s">
        <v>1812</v>
      </c>
      <c r="G150" s="258"/>
      <c r="H150" s="261">
        <v>65.459999999999994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184</v>
      </c>
      <c r="AU150" s="267" t="s">
        <v>85</v>
      </c>
      <c r="AV150" s="14" t="s">
        <v>85</v>
      </c>
      <c r="AW150" s="14" t="s">
        <v>34</v>
      </c>
      <c r="AX150" s="14" t="s">
        <v>21</v>
      </c>
      <c r="AY150" s="267" t="s">
        <v>173</v>
      </c>
    </row>
    <row r="151" s="2" customFormat="1" ht="33" customHeight="1">
      <c r="A151" s="39"/>
      <c r="B151" s="40"/>
      <c r="C151" s="229" t="s">
        <v>232</v>
      </c>
      <c r="D151" s="229" t="s">
        <v>175</v>
      </c>
      <c r="E151" s="230" t="s">
        <v>708</v>
      </c>
      <c r="F151" s="231" t="s">
        <v>709</v>
      </c>
      <c r="G151" s="232" t="s">
        <v>516</v>
      </c>
      <c r="H151" s="233">
        <v>22</v>
      </c>
      <c r="I151" s="234"/>
      <c r="J151" s="235">
        <f>ROUND(I151*H151,2)</f>
        <v>0</v>
      </c>
      <c r="K151" s="231" t="s">
        <v>681</v>
      </c>
      <c r="L151" s="45"/>
      <c r="M151" s="236" t="s">
        <v>1</v>
      </c>
      <c r="N151" s="237" t="s">
        <v>42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180</v>
      </c>
      <c r="AT151" s="240" t="s">
        <v>175</v>
      </c>
      <c r="AU151" s="240" t="s">
        <v>85</v>
      </c>
      <c r="AY151" s="18" t="s">
        <v>173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21</v>
      </c>
      <c r="BK151" s="241">
        <f>ROUND(I151*H151,2)</f>
        <v>0</v>
      </c>
      <c r="BL151" s="18" t="s">
        <v>180</v>
      </c>
      <c r="BM151" s="240" t="s">
        <v>1813</v>
      </c>
    </row>
    <row r="152" s="2" customFormat="1">
      <c r="A152" s="39"/>
      <c r="B152" s="40"/>
      <c r="C152" s="41"/>
      <c r="D152" s="242" t="s">
        <v>182</v>
      </c>
      <c r="E152" s="41"/>
      <c r="F152" s="243" t="s">
        <v>711</v>
      </c>
      <c r="G152" s="41"/>
      <c r="H152" s="41"/>
      <c r="I152" s="244"/>
      <c r="J152" s="41"/>
      <c r="K152" s="41"/>
      <c r="L152" s="45"/>
      <c r="M152" s="245"/>
      <c r="N152" s="24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182</v>
      </c>
      <c r="AU152" s="18" t="s">
        <v>85</v>
      </c>
    </row>
    <row r="153" s="2" customFormat="1">
      <c r="A153" s="39"/>
      <c r="B153" s="40"/>
      <c r="C153" s="41"/>
      <c r="D153" s="242" t="s">
        <v>197</v>
      </c>
      <c r="E153" s="41"/>
      <c r="F153" s="279" t="s">
        <v>1814</v>
      </c>
      <c r="G153" s="41"/>
      <c r="H153" s="41"/>
      <c r="I153" s="244"/>
      <c r="J153" s="41"/>
      <c r="K153" s="41"/>
      <c r="L153" s="45"/>
      <c r="M153" s="245"/>
      <c r="N153" s="24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197</v>
      </c>
      <c r="AU153" s="18" t="s">
        <v>85</v>
      </c>
    </row>
    <row r="154" s="13" customFormat="1">
      <c r="A154" s="13"/>
      <c r="B154" s="247"/>
      <c r="C154" s="248"/>
      <c r="D154" s="242" t="s">
        <v>184</v>
      </c>
      <c r="E154" s="249" t="s">
        <v>1</v>
      </c>
      <c r="F154" s="250" t="s">
        <v>1283</v>
      </c>
      <c r="G154" s="248"/>
      <c r="H154" s="249" t="s">
        <v>1</v>
      </c>
      <c r="I154" s="251"/>
      <c r="J154" s="248"/>
      <c r="K154" s="248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184</v>
      </c>
      <c r="AU154" s="256" t="s">
        <v>85</v>
      </c>
      <c r="AV154" s="13" t="s">
        <v>21</v>
      </c>
      <c r="AW154" s="13" t="s">
        <v>34</v>
      </c>
      <c r="AX154" s="13" t="s">
        <v>77</v>
      </c>
      <c r="AY154" s="256" t="s">
        <v>173</v>
      </c>
    </row>
    <row r="155" s="14" customFormat="1">
      <c r="A155" s="14"/>
      <c r="B155" s="257"/>
      <c r="C155" s="258"/>
      <c r="D155" s="242" t="s">
        <v>184</v>
      </c>
      <c r="E155" s="259" t="s">
        <v>1</v>
      </c>
      <c r="F155" s="260" t="s">
        <v>263</v>
      </c>
      <c r="G155" s="258"/>
      <c r="H155" s="261">
        <v>11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7" t="s">
        <v>184</v>
      </c>
      <c r="AU155" s="267" t="s">
        <v>85</v>
      </c>
      <c r="AV155" s="14" t="s">
        <v>85</v>
      </c>
      <c r="AW155" s="14" t="s">
        <v>34</v>
      </c>
      <c r="AX155" s="14" t="s">
        <v>77</v>
      </c>
      <c r="AY155" s="267" t="s">
        <v>173</v>
      </c>
    </row>
    <row r="156" s="13" customFormat="1">
      <c r="A156" s="13"/>
      <c r="B156" s="247"/>
      <c r="C156" s="248"/>
      <c r="D156" s="242" t="s">
        <v>184</v>
      </c>
      <c r="E156" s="249" t="s">
        <v>1</v>
      </c>
      <c r="F156" s="250" t="s">
        <v>714</v>
      </c>
      <c r="G156" s="248"/>
      <c r="H156" s="249" t="s">
        <v>1</v>
      </c>
      <c r="I156" s="251"/>
      <c r="J156" s="248"/>
      <c r="K156" s="248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184</v>
      </c>
      <c r="AU156" s="256" t="s">
        <v>85</v>
      </c>
      <c r="AV156" s="13" t="s">
        <v>21</v>
      </c>
      <c r="AW156" s="13" t="s">
        <v>34</v>
      </c>
      <c r="AX156" s="13" t="s">
        <v>77</v>
      </c>
      <c r="AY156" s="256" t="s">
        <v>173</v>
      </c>
    </row>
    <row r="157" s="14" customFormat="1">
      <c r="A157" s="14"/>
      <c r="B157" s="257"/>
      <c r="C157" s="258"/>
      <c r="D157" s="242" t="s">
        <v>184</v>
      </c>
      <c r="E157" s="259" t="s">
        <v>1</v>
      </c>
      <c r="F157" s="260" t="s">
        <v>263</v>
      </c>
      <c r="G157" s="258"/>
      <c r="H157" s="261">
        <v>11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7" t="s">
        <v>184</v>
      </c>
      <c r="AU157" s="267" t="s">
        <v>85</v>
      </c>
      <c r="AV157" s="14" t="s">
        <v>85</v>
      </c>
      <c r="AW157" s="14" t="s">
        <v>34</v>
      </c>
      <c r="AX157" s="14" t="s">
        <v>77</v>
      </c>
      <c r="AY157" s="267" t="s">
        <v>173</v>
      </c>
    </row>
    <row r="158" s="15" customFormat="1">
      <c r="A158" s="15"/>
      <c r="B158" s="268"/>
      <c r="C158" s="269"/>
      <c r="D158" s="242" t="s">
        <v>184</v>
      </c>
      <c r="E158" s="270" t="s">
        <v>1</v>
      </c>
      <c r="F158" s="271" t="s">
        <v>187</v>
      </c>
      <c r="G158" s="269"/>
      <c r="H158" s="272">
        <v>22</v>
      </c>
      <c r="I158" s="273"/>
      <c r="J158" s="269"/>
      <c r="K158" s="269"/>
      <c r="L158" s="274"/>
      <c r="M158" s="275"/>
      <c r="N158" s="276"/>
      <c r="O158" s="276"/>
      <c r="P158" s="276"/>
      <c r="Q158" s="276"/>
      <c r="R158" s="276"/>
      <c r="S158" s="276"/>
      <c r="T158" s="27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8" t="s">
        <v>184</v>
      </c>
      <c r="AU158" s="278" t="s">
        <v>85</v>
      </c>
      <c r="AV158" s="15" t="s">
        <v>180</v>
      </c>
      <c r="AW158" s="15" t="s">
        <v>34</v>
      </c>
      <c r="AX158" s="15" t="s">
        <v>21</v>
      </c>
      <c r="AY158" s="278" t="s">
        <v>173</v>
      </c>
    </row>
    <row r="159" s="12" customFormat="1" ht="25.92" customHeight="1">
      <c r="A159" s="12"/>
      <c r="B159" s="213"/>
      <c r="C159" s="214"/>
      <c r="D159" s="215" t="s">
        <v>76</v>
      </c>
      <c r="E159" s="216" t="s">
        <v>716</v>
      </c>
      <c r="F159" s="216" t="s">
        <v>717</v>
      </c>
      <c r="G159" s="214"/>
      <c r="H159" s="214"/>
      <c r="I159" s="217"/>
      <c r="J159" s="218">
        <f>BK159</f>
        <v>0</v>
      </c>
      <c r="K159" s="214"/>
      <c r="L159" s="219"/>
      <c r="M159" s="220"/>
      <c r="N159" s="221"/>
      <c r="O159" s="221"/>
      <c r="P159" s="222">
        <f>SUM(P160:P172)</f>
        <v>0</v>
      </c>
      <c r="Q159" s="221"/>
      <c r="R159" s="222">
        <f>SUM(R160:R172)</f>
        <v>0</v>
      </c>
      <c r="S159" s="221"/>
      <c r="T159" s="223">
        <f>SUM(T160:T172)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4" t="s">
        <v>180</v>
      </c>
      <c r="AT159" s="225" t="s">
        <v>76</v>
      </c>
      <c r="AU159" s="225" t="s">
        <v>77</v>
      </c>
      <c r="AY159" s="224" t="s">
        <v>173</v>
      </c>
      <c r="BK159" s="226">
        <f>SUM(BK160:BK172)</f>
        <v>0</v>
      </c>
    </row>
    <row r="160" s="2" customFormat="1" ht="55.5" customHeight="1">
      <c r="A160" s="39"/>
      <c r="B160" s="40"/>
      <c r="C160" s="229" t="s">
        <v>238</v>
      </c>
      <c r="D160" s="229" t="s">
        <v>175</v>
      </c>
      <c r="E160" s="230" t="s">
        <v>718</v>
      </c>
      <c r="F160" s="231" t="s">
        <v>719</v>
      </c>
      <c r="G160" s="232" t="s">
        <v>251</v>
      </c>
      <c r="H160" s="233">
        <v>68.046000000000006</v>
      </c>
      <c r="I160" s="234"/>
      <c r="J160" s="235">
        <f>ROUND(I160*H160,2)</f>
        <v>0</v>
      </c>
      <c r="K160" s="231" t="s">
        <v>681</v>
      </c>
      <c r="L160" s="45"/>
      <c r="M160" s="236" t="s">
        <v>1</v>
      </c>
      <c r="N160" s="237" t="s">
        <v>42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720</v>
      </c>
      <c r="AT160" s="240" t="s">
        <v>175</v>
      </c>
      <c r="AU160" s="240" t="s">
        <v>21</v>
      </c>
      <c r="AY160" s="18" t="s">
        <v>173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21</v>
      </c>
      <c r="BK160" s="241">
        <f>ROUND(I160*H160,2)</f>
        <v>0</v>
      </c>
      <c r="BL160" s="18" t="s">
        <v>720</v>
      </c>
      <c r="BM160" s="240" t="s">
        <v>1815</v>
      </c>
    </row>
    <row r="161" s="2" customFormat="1">
      <c r="A161" s="39"/>
      <c r="B161" s="40"/>
      <c r="C161" s="41"/>
      <c r="D161" s="242" t="s">
        <v>182</v>
      </c>
      <c r="E161" s="41"/>
      <c r="F161" s="243" t="s">
        <v>722</v>
      </c>
      <c r="G161" s="41"/>
      <c r="H161" s="41"/>
      <c r="I161" s="244"/>
      <c r="J161" s="41"/>
      <c r="K161" s="41"/>
      <c r="L161" s="45"/>
      <c r="M161" s="245"/>
      <c r="N161" s="24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182</v>
      </c>
      <c r="AU161" s="18" t="s">
        <v>21</v>
      </c>
    </row>
    <row r="162" s="2" customFormat="1">
      <c r="A162" s="39"/>
      <c r="B162" s="40"/>
      <c r="C162" s="41"/>
      <c r="D162" s="242" t="s">
        <v>197</v>
      </c>
      <c r="E162" s="41"/>
      <c r="F162" s="279" t="s">
        <v>723</v>
      </c>
      <c r="G162" s="41"/>
      <c r="H162" s="41"/>
      <c r="I162" s="244"/>
      <c r="J162" s="41"/>
      <c r="K162" s="41"/>
      <c r="L162" s="45"/>
      <c r="M162" s="245"/>
      <c r="N162" s="24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197</v>
      </c>
      <c r="AU162" s="18" t="s">
        <v>21</v>
      </c>
    </row>
    <row r="163" s="13" customFormat="1">
      <c r="A163" s="13"/>
      <c r="B163" s="247"/>
      <c r="C163" s="248"/>
      <c r="D163" s="242" t="s">
        <v>184</v>
      </c>
      <c r="E163" s="249" t="s">
        <v>1</v>
      </c>
      <c r="F163" s="250" t="s">
        <v>1816</v>
      </c>
      <c r="G163" s="248"/>
      <c r="H163" s="249" t="s">
        <v>1</v>
      </c>
      <c r="I163" s="251"/>
      <c r="J163" s="248"/>
      <c r="K163" s="248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184</v>
      </c>
      <c r="AU163" s="256" t="s">
        <v>21</v>
      </c>
      <c r="AV163" s="13" t="s">
        <v>21</v>
      </c>
      <c r="AW163" s="13" t="s">
        <v>34</v>
      </c>
      <c r="AX163" s="13" t="s">
        <v>77</v>
      </c>
      <c r="AY163" s="256" t="s">
        <v>173</v>
      </c>
    </row>
    <row r="164" s="14" customFormat="1">
      <c r="A164" s="14"/>
      <c r="B164" s="257"/>
      <c r="C164" s="258"/>
      <c r="D164" s="242" t="s">
        <v>184</v>
      </c>
      <c r="E164" s="259" t="s">
        <v>1</v>
      </c>
      <c r="F164" s="260" t="s">
        <v>1817</v>
      </c>
      <c r="G164" s="258"/>
      <c r="H164" s="261">
        <v>68.046000000000006</v>
      </c>
      <c r="I164" s="262"/>
      <c r="J164" s="258"/>
      <c r="K164" s="258"/>
      <c r="L164" s="263"/>
      <c r="M164" s="264"/>
      <c r="N164" s="265"/>
      <c r="O164" s="265"/>
      <c r="P164" s="265"/>
      <c r="Q164" s="265"/>
      <c r="R164" s="265"/>
      <c r="S164" s="265"/>
      <c r="T164" s="26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7" t="s">
        <v>184</v>
      </c>
      <c r="AU164" s="267" t="s">
        <v>21</v>
      </c>
      <c r="AV164" s="14" t="s">
        <v>85</v>
      </c>
      <c r="AW164" s="14" t="s">
        <v>34</v>
      </c>
      <c r="AX164" s="14" t="s">
        <v>21</v>
      </c>
      <c r="AY164" s="267" t="s">
        <v>173</v>
      </c>
    </row>
    <row r="165" s="2" customFormat="1" ht="55.5" customHeight="1">
      <c r="A165" s="39"/>
      <c r="B165" s="40"/>
      <c r="C165" s="229" t="s">
        <v>248</v>
      </c>
      <c r="D165" s="229" t="s">
        <v>175</v>
      </c>
      <c r="E165" s="230" t="s">
        <v>726</v>
      </c>
      <c r="F165" s="231" t="s">
        <v>727</v>
      </c>
      <c r="G165" s="232" t="s">
        <v>251</v>
      </c>
      <c r="H165" s="233">
        <v>40.216000000000001</v>
      </c>
      <c r="I165" s="234"/>
      <c r="J165" s="235">
        <f>ROUND(I165*H165,2)</f>
        <v>0</v>
      </c>
      <c r="K165" s="231" t="s">
        <v>681</v>
      </c>
      <c r="L165" s="45"/>
      <c r="M165" s="236" t="s">
        <v>1</v>
      </c>
      <c r="N165" s="237" t="s">
        <v>42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720</v>
      </c>
      <c r="AT165" s="240" t="s">
        <v>175</v>
      </c>
      <c r="AU165" s="240" t="s">
        <v>21</v>
      </c>
      <c r="AY165" s="18" t="s">
        <v>173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21</v>
      </c>
      <c r="BK165" s="241">
        <f>ROUND(I165*H165,2)</f>
        <v>0</v>
      </c>
      <c r="BL165" s="18" t="s">
        <v>720</v>
      </c>
      <c r="BM165" s="240" t="s">
        <v>1818</v>
      </c>
    </row>
    <row r="166" s="2" customFormat="1">
      <c r="A166" s="39"/>
      <c r="B166" s="40"/>
      <c r="C166" s="41"/>
      <c r="D166" s="242" t="s">
        <v>182</v>
      </c>
      <c r="E166" s="41"/>
      <c r="F166" s="243" t="s">
        <v>730</v>
      </c>
      <c r="G166" s="41"/>
      <c r="H166" s="41"/>
      <c r="I166" s="244"/>
      <c r="J166" s="41"/>
      <c r="K166" s="41"/>
      <c r="L166" s="45"/>
      <c r="M166" s="245"/>
      <c r="N166" s="24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182</v>
      </c>
      <c r="AU166" s="18" t="s">
        <v>21</v>
      </c>
    </row>
    <row r="167" s="2" customFormat="1">
      <c r="A167" s="39"/>
      <c r="B167" s="40"/>
      <c r="C167" s="41"/>
      <c r="D167" s="242" t="s">
        <v>197</v>
      </c>
      <c r="E167" s="41"/>
      <c r="F167" s="279" t="s">
        <v>723</v>
      </c>
      <c r="G167" s="41"/>
      <c r="H167" s="41"/>
      <c r="I167" s="244"/>
      <c r="J167" s="41"/>
      <c r="K167" s="41"/>
      <c r="L167" s="45"/>
      <c r="M167" s="245"/>
      <c r="N167" s="24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197</v>
      </c>
      <c r="AU167" s="18" t="s">
        <v>21</v>
      </c>
    </row>
    <row r="168" s="13" customFormat="1">
      <c r="A168" s="13"/>
      <c r="B168" s="247"/>
      <c r="C168" s="248"/>
      <c r="D168" s="242" t="s">
        <v>184</v>
      </c>
      <c r="E168" s="249" t="s">
        <v>1</v>
      </c>
      <c r="F168" s="250" t="s">
        <v>1819</v>
      </c>
      <c r="G168" s="248"/>
      <c r="H168" s="249" t="s">
        <v>1</v>
      </c>
      <c r="I168" s="251"/>
      <c r="J168" s="248"/>
      <c r="K168" s="248"/>
      <c r="L168" s="252"/>
      <c r="M168" s="253"/>
      <c r="N168" s="254"/>
      <c r="O168" s="254"/>
      <c r="P168" s="254"/>
      <c r="Q168" s="254"/>
      <c r="R168" s="254"/>
      <c r="S168" s="254"/>
      <c r="T168" s="25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6" t="s">
        <v>184</v>
      </c>
      <c r="AU168" s="256" t="s">
        <v>21</v>
      </c>
      <c r="AV168" s="13" t="s">
        <v>21</v>
      </c>
      <c r="AW168" s="13" t="s">
        <v>34</v>
      </c>
      <c r="AX168" s="13" t="s">
        <v>77</v>
      </c>
      <c r="AY168" s="256" t="s">
        <v>173</v>
      </c>
    </row>
    <row r="169" s="14" customFormat="1">
      <c r="A169" s="14"/>
      <c r="B169" s="257"/>
      <c r="C169" s="258"/>
      <c r="D169" s="242" t="s">
        <v>184</v>
      </c>
      <c r="E169" s="259" t="s">
        <v>1</v>
      </c>
      <c r="F169" s="260" t="s">
        <v>1820</v>
      </c>
      <c r="G169" s="258"/>
      <c r="H169" s="261">
        <v>40.216000000000001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7" t="s">
        <v>184</v>
      </c>
      <c r="AU169" s="267" t="s">
        <v>21</v>
      </c>
      <c r="AV169" s="14" t="s">
        <v>85</v>
      </c>
      <c r="AW169" s="14" t="s">
        <v>34</v>
      </c>
      <c r="AX169" s="14" t="s">
        <v>21</v>
      </c>
      <c r="AY169" s="267" t="s">
        <v>173</v>
      </c>
    </row>
    <row r="170" s="2" customFormat="1" ht="16.5" customHeight="1">
      <c r="A170" s="39"/>
      <c r="B170" s="40"/>
      <c r="C170" s="229" t="s">
        <v>26</v>
      </c>
      <c r="D170" s="229" t="s">
        <v>175</v>
      </c>
      <c r="E170" s="230" t="s">
        <v>735</v>
      </c>
      <c r="F170" s="231" t="s">
        <v>736</v>
      </c>
      <c r="G170" s="232" t="s">
        <v>251</v>
      </c>
      <c r="H170" s="233">
        <v>40.216000000000001</v>
      </c>
      <c r="I170" s="234"/>
      <c r="J170" s="235">
        <f>ROUND(I170*H170,2)</f>
        <v>0</v>
      </c>
      <c r="K170" s="231" t="s">
        <v>681</v>
      </c>
      <c r="L170" s="45"/>
      <c r="M170" s="236" t="s">
        <v>1</v>
      </c>
      <c r="N170" s="237" t="s">
        <v>42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720</v>
      </c>
      <c r="AT170" s="240" t="s">
        <v>175</v>
      </c>
      <c r="AU170" s="240" t="s">
        <v>21</v>
      </c>
      <c r="AY170" s="18" t="s">
        <v>173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21</v>
      </c>
      <c r="BK170" s="241">
        <f>ROUND(I170*H170,2)</f>
        <v>0</v>
      </c>
      <c r="BL170" s="18" t="s">
        <v>720</v>
      </c>
      <c r="BM170" s="240" t="s">
        <v>1821</v>
      </c>
    </row>
    <row r="171" s="2" customFormat="1">
      <c r="A171" s="39"/>
      <c r="B171" s="40"/>
      <c r="C171" s="41"/>
      <c r="D171" s="242" t="s">
        <v>182</v>
      </c>
      <c r="E171" s="41"/>
      <c r="F171" s="243" t="s">
        <v>738</v>
      </c>
      <c r="G171" s="41"/>
      <c r="H171" s="41"/>
      <c r="I171" s="244"/>
      <c r="J171" s="41"/>
      <c r="K171" s="41"/>
      <c r="L171" s="45"/>
      <c r="M171" s="245"/>
      <c r="N171" s="24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182</v>
      </c>
      <c r="AU171" s="18" t="s">
        <v>21</v>
      </c>
    </row>
    <row r="172" s="14" customFormat="1">
      <c r="A172" s="14"/>
      <c r="B172" s="257"/>
      <c r="C172" s="258"/>
      <c r="D172" s="242" t="s">
        <v>184</v>
      </c>
      <c r="E172" s="259" t="s">
        <v>1</v>
      </c>
      <c r="F172" s="260" t="s">
        <v>1820</v>
      </c>
      <c r="G172" s="258"/>
      <c r="H172" s="261">
        <v>40.216000000000001</v>
      </c>
      <c r="I172" s="262"/>
      <c r="J172" s="258"/>
      <c r="K172" s="258"/>
      <c r="L172" s="263"/>
      <c r="M172" s="305"/>
      <c r="N172" s="306"/>
      <c r="O172" s="306"/>
      <c r="P172" s="306"/>
      <c r="Q172" s="306"/>
      <c r="R172" s="306"/>
      <c r="S172" s="306"/>
      <c r="T172" s="30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7" t="s">
        <v>184</v>
      </c>
      <c r="AU172" s="267" t="s">
        <v>21</v>
      </c>
      <c r="AV172" s="14" t="s">
        <v>85</v>
      </c>
      <c r="AW172" s="14" t="s">
        <v>34</v>
      </c>
      <c r="AX172" s="14" t="s">
        <v>21</v>
      </c>
      <c r="AY172" s="267" t="s">
        <v>173</v>
      </c>
    </row>
    <row r="173" s="2" customFormat="1" ht="6.96" customHeight="1">
      <c r="A173" s="39"/>
      <c r="B173" s="67"/>
      <c r="C173" s="68"/>
      <c r="D173" s="68"/>
      <c r="E173" s="68"/>
      <c r="F173" s="68"/>
      <c r="G173" s="68"/>
      <c r="H173" s="68"/>
      <c r="I173" s="68"/>
      <c r="J173" s="68"/>
      <c r="K173" s="68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dxLvUQOhl+KntL0XLF0NfhVJQUxOjLsF114YYgJcghhMDlBB1n5oBUbFibBmIh4S0YZKTQOqOr+AM7jmy/FI8Q==" hashValue="d83vGEAjB+ZkubYGLtq1tXRHWgXaHw6rhlBkic3L99dsi8vpQ9U29jk9NuOffsyLOiLs8VaSmdXz/+7iixX83A==" algorithmName="SHA-512" password="CC35"/>
  <autoFilter ref="C126:K17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Zlámal Marek, Ing.</dc:creator>
  <cp:lastModifiedBy>Zlámal Marek, Ing.</cp:lastModifiedBy>
  <dcterms:created xsi:type="dcterms:W3CDTF">2021-05-14T08:48:08Z</dcterms:created>
  <dcterms:modified xsi:type="dcterms:W3CDTF">2021-05-14T08:48:28Z</dcterms:modified>
</cp:coreProperties>
</file>